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255" windowWidth="8580" windowHeight="6270" tabRatio="796"/>
  </bookViews>
  <sheets>
    <sheet name="2.2.3.2" sheetId="4" r:id="rId1"/>
  </sheets>
  <definedNames>
    <definedName name="_xlnm._FilterDatabase" localSheetId="0" hidden="1">'2.2.3.2'!$B$5:$AU$241</definedName>
    <definedName name="_xlnm.Print_Area" localSheetId="0">'2.2.3.2'!$A$2:$AP$231</definedName>
    <definedName name="_xlnm.Print_Titles" localSheetId="0">'2.2.3.2'!$5:$5</definedName>
  </definedNames>
  <calcPr calcId="145621"/>
</workbook>
</file>

<file path=xl/calcChain.xml><?xml version="1.0" encoding="utf-8"?>
<calcChain xmlns="http://schemas.openxmlformats.org/spreadsheetml/2006/main">
  <c r="AH233" i="4" l="1"/>
  <c r="AG233" i="4"/>
  <c r="AF233" i="4"/>
  <c r="AE233" i="4"/>
  <c r="V231" i="4" l="1"/>
  <c r="M30" i="4" l="1"/>
  <c r="M20" i="4"/>
  <c r="W20" i="4" l="1"/>
  <c r="M21" i="4"/>
  <c r="M22" i="4"/>
  <c r="M23" i="4"/>
  <c r="M24" i="4"/>
  <c r="Z24" i="4" s="1"/>
  <c r="M25" i="4"/>
  <c r="Z25" i="4" s="1"/>
  <c r="M26" i="4"/>
  <c r="M27" i="4"/>
  <c r="M28" i="4"/>
  <c r="M29" i="4"/>
  <c r="M31" i="4"/>
  <c r="M32" i="4"/>
  <c r="Z32" i="4" s="1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Z56" i="4" s="1"/>
  <c r="M57" i="4"/>
  <c r="M58" i="4"/>
  <c r="M59" i="4"/>
  <c r="M60" i="4"/>
  <c r="M61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Z80" i="4" s="1"/>
  <c r="M81" i="4"/>
  <c r="M82" i="4"/>
  <c r="M83" i="4"/>
  <c r="M84" i="4"/>
  <c r="M85" i="4"/>
  <c r="M86" i="4"/>
  <c r="M87" i="4"/>
  <c r="Z87" i="4" s="1"/>
  <c r="M88" i="4"/>
  <c r="M89" i="4"/>
  <c r="M90" i="4"/>
  <c r="M91" i="4"/>
  <c r="M92" i="4"/>
  <c r="M93" i="4"/>
  <c r="Z93" i="4" s="1"/>
  <c r="M94" i="4"/>
  <c r="M95" i="4"/>
  <c r="M96" i="4"/>
  <c r="J62" i="4"/>
  <c r="M62" i="4" s="1"/>
  <c r="W96" i="4" l="1"/>
  <c r="W94" i="4"/>
  <c r="W92" i="4"/>
  <c r="W90" i="4"/>
  <c r="W88" i="4"/>
  <c r="W86" i="4"/>
  <c r="W84" i="4"/>
  <c r="W82" i="4"/>
  <c r="W80" i="4"/>
  <c r="W78" i="4"/>
  <c r="W76" i="4"/>
  <c r="W70" i="4"/>
  <c r="W68" i="4"/>
  <c r="W66" i="4"/>
  <c r="W64" i="4"/>
  <c r="W61" i="4"/>
  <c r="W59" i="4"/>
  <c r="W57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8" i="4"/>
  <c r="W26" i="4"/>
  <c r="W24" i="4"/>
  <c r="W22" i="4"/>
  <c r="W62" i="4"/>
  <c r="W95" i="4"/>
  <c r="W93" i="4"/>
  <c r="W91" i="4"/>
  <c r="W89" i="4"/>
  <c r="W87" i="4"/>
  <c r="W85" i="4"/>
  <c r="W83" i="4"/>
  <c r="W79" i="4"/>
  <c r="W77" i="4"/>
  <c r="W75" i="4"/>
  <c r="W73" i="4"/>
  <c r="W71" i="4"/>
  <c r="W69" i="4"/>
  <c r="W65" i="4"/>
  <c r="W63" i="4"/>
  <c r="W60" i="4"/>
  <c r="W58" i="4"/>
  <c r="W56" i="4"/>
  <c r="W54" i="4"/>
  <c r="W52" i="4"/>
  <c r="W50" i="4"/>
  <c r="W48" i="4"/>
  <c r="W46" i="4"/>
  <c r="W44" i="4"/>
  <c r="W42" i="4"/>
  <c r="W40" i="4"/>
  <c r="W38" i="4"/>
  <c r="W36" i="4"/>
  <c r="W34" i="4"/>
  <c r="W32" i="4"/>
  <c r="W29" i="4"/>
  <c r="W27" i="4"/>
  <c r="W25" i="4"/>
  <c r="W23" i="4"/>
  <c r="W21" i="4"/>
  <c r="O19" i="4"/>
  <c r="Y19" i="4" l="1"/>
  <c r="C62" i="4"/>
  <c r="AK9" i="4" l="1"/>
  <c r="AL9" i="4"/>
  <c r="AK11" i="4"/>
  <c r="AL11" i="4"/>
  <c r="AK13" i="4"/>
  <c r="AL13" i="4"/>
  <c r="AI15" i="4"/>
  <c r="AI17" i="4"/>
  <c r="AL17" i="4"/>
  <c r="AK18" i="4"/>
  <c r="AI21" i="4"/>
  <c r="AL21" i="4"/>
  <c r="AI22" i="4"/>
  <c r="AL22" i="4"/>
  <c r="AL7" i="4"/>
  <c r="AI10" i="4"/>
  <c r="AK10" i="4"/>
  <c r="AL10" i="4"/>
  <c r="AI8" i="4"/>
  <c r="AK8" i="4"/>
  <c r="AI12" i="4"/>
  <c r="AK12" i="4"/>
  <c r="AL12" i="4"/>
  <c r="AI14" i="4"/>
  <c r="AK14" i="4"/>
  <c r="AI16" i="4"/>
  <c r="AK16" i="4"/>
  <c r="AL16" i="4"/>
  <c r="AI19" i="4"/>
  <c r="AK19" i="4"/>
  <c r="AI20" i="4"/>
  <c r="AK20" i="4"/>
  <c r="AL20" i="4"/>
  <c r="AI81" i="4"/>
  <c r="AK81" i="4"/>
  <c r="AL81" i="4"/>
  <c r="AI24" i="4"/>
  <c r="AK24" i="4"/>
  <c r="AL24" i="4"/>
  <c r="AI26" i="4"/>
  <c r="AK26" i="4"/>
  <c r="AL26" i="4"/>
  <c r="AI28" i="4"/>
  <c r="AK28" i="4"/>
  <c r="AL28" i="4"/>
  <c r="AI30" i="4"/>
  <c r="AK30" i="4"/>
  <c r="AL30" i="4"/>
  <c r="AI31" i="4"/>
  <c r="AK31" i="4"/>
  <c r="AL31" i="4"/>
  <c r="AI86" i="4"/>
  <c r="AK86" i="4"/>
  <c r="AL86" i="4"/>
  <c r="AI35" i="4"/>
  <c r="AK35" i="4"/>
  <c r="AL35" i="4"/>
  <c r="AI37" i="4"/>
  <c r="AK37" i="4"/>
  <c r="AL37" i="4"/>
  <c r="AI87" i="4"/>
  <c r="AK87" i="4"/>
  <c r="AL87" i="4"/>
  <c r="AI39" i="4"/>
  <c r="AK39" i="4"/>
  <c r="AL39" i="4"/>
  <c r="AI85" i="4"/>
  <c r="AK85" i="4"/>
  <c r="AL85" i="4"/>
  <c r="AI41" i="4"/>
  <c r="AK41" i="4"/>
  <c r="AL41" i="4"/>
  <c r="AI89" i="4"/>
  <c r="AK89" i="4"/>
  <c r="AL89" i="4"/>
  <c r="AI45" i="4"/>
  <c r="AK45" i="4"/>
  <c r="AL45" i="4"/>
  <c r="AI46" i="4"/>
  <c r="AK46" i="4"/>
  <c r="AL46" i="4"/>
  <c r="AI96" i="4"/>
  <c r="AK96" i="4"/>
  <c r="AL96" i="4"/>
  <c r="AI49" i="4"/>
  <c r="AK49" i="4"/>
  <c r="AL49" i="4"/>
  <c r="AI50" i="4"/>
  <c r="AK50" i="4"/>
  <c r="AL50" i="4"/>
  <c r="AI52" i="4"/>
  <c r="AK52" i="4"/>
  <c r="AL52" i="4"/>
  <c r="AI54" i="4"/>
  <c r="AK54" i="4"/>
  <c r="AL54" i="4"/>
  <c r="AI56" i="4"/>
  <c r="AK56" i="4"/>
  <c r="AL56" i="4"/>
  <c r="AI57" i="4"/>
  <c r="AK57" i="4"/>
  <c r="AL57" i="4"/>
  <c r="AI59" i="4"/>
  <c r="AK59" i="4"/>
  <c r="AL59" i="4"/>
  <c r="AI64" i="4"/>
  <c r="AK64" i="4"/>
  <c r="AL64" i="4"/>
  <c r="AI65" i="4"/>
  <c r="AK65" i="4"/>
  <c r="AL65" i="4"/>
  <c r="AI83" i="4"/>
  <c r="AK83" i="4"/>
  <c r="AL83" i="4"/>
  <c r="AI82" i="4"/>
  <c r="AK82" i="4"/>
  <c r="AL82" i="4"/>
  <c r="AI68" i="4"/>
  <c r="AK68" i="4"/>
  <c r="AL68" i="4"/>
  <c r="AI70" i="4"/>
  <c r="AK70" i="4"/>
  <c r="AL70" i="4"/>
  <c r="AI72" i="4"/>
  <c r="AK72" i="4"/>
  <c r="AL72" i="4"/>
  <c r="AI74" i="4"/>
  <c r="AK74" i="4"/>
  <c r="AL74" i="4"/>
  <c r="AI80" i="4"/>
  <c r="AK80" i="4"/>
  <c r="AL80" i="4"/>
  <c r="AI77" i="4"/>
  <c r="AK77" i="4"/>
  <c r="AL77" i="4"/>
  <c r="AI79" i="4"/>
  <c r="AK79" i="4"/>
  <c r="AL79" i="4"/>
  <c r="AI97" i="4"/>
  <c r="AK97" i="4"/>
  <c r="AL97" i="4"/>
  <c r="AI99" i="4"/>
  <c r="AK99" i="4"/>
  <c r="AL99" i="4"/>
  <c r="AI101" i="4"/>
  <c r="AK101" i="4"/>
  <c r="AL101" i="4"/>
  <c r="AI100" i="4"/>
  <c r="AK100" i="4"/>
  <c r="AL100" i="4"/>
  <c r="AI105" i="4"/>
  <c r="AK105" i="4"/>
  <c r="AL105" i="4"/>
  <c r="AI107" i="4"/>
  <c r="AK107" i="4"/>
  <c r="AL107" i="4"/>
  <c r="AI109" i="4"/>
  <c r="AK109" i="4"/>
  <c r="AL109" i="4"/>
  <c r="AI112" i="4"/>
  <c r="AK112" i="4"/>
  <c r="AL112" i="4"/>
  <c r="AI114" i="4"/>
  <c r="AK114" i="4"/>
  <c r="AL114" i="4"/>
  <c r="AI116" i="4"/>
  <c r="AK116" i="4"/>
  <c r="AL116" i="4"/>
  <c r="AI118" i="4"/>
  <c r="AK118" i="4"/>
  <c r="AL118" i="4"/>
  <c r="AI120" i="4"/>
  <c r="AK120" i="4"/>
  <c r="AL120" i="4"/>
  <c r="AI122" i="4"/>
  <c r="AK122" i="4"/>
  <c r="AL122" i="4"/>
  <c r="AI124" i="4"/>
  <c r="AK124" i="4"/>
  <c r="AL124" i="4"/>
  <c r="AI126" i="4"/>
  <c r="AK126" i="4"/>
  <c r="AL126" i="4"/>
  <c r="AI128" i="4"/>
  <c r="AK128" i="4"/>
  <c r="AL128" i="4"/>
  <c r="AI130" i="4"/>
  <c r="AK130" i="4"/>
  <c r="AL130" i="4"/>
  <c r="AI132" i="4"/>
  <c r="AK132" i="4"/>
  <c r="AL132" i="4"/>
  <c r="AI134" i="4"/>
  <c r="AK134" i="4"/>
  <c r="AL134" i="4"/>
  <c r="AI136" i="4"/>
  <c r="AK136" i="4"/>
  <c r="AL136" i="4"/>
  <c r="AI138" i="4"/>
  <c r="AK138" i="4"/>
  <c r="AL138" i="4"/>
  <c r="AI140" i="4"/>
  <c r="AK140" i="4"/>
  <c r="AL140" i="4"/>
  <c r="AI142" i="4"/>
  <c r="AK142" i="4"/>
  <c r="AL142" i="4"/>
  <c r="AI144" i="4"/>
  <c r="AK144" i="4"/>
  <c r="AL144" i="4"/>
  <c r="AI146" i="4"/>
  <c r="AK146" i="4"/>
  <c r="AL146" i="4"/>
  <c r="AI148" i="4"/>
  <c r="AK148" i="4"/>
  <c r="AL148" i="4"/>
  <c r="AI151" i="4"/>
  <c r="AK151" i="4"/>
  <c r="AL151" i="4"/>
  <c r="AI153" i="4"/>
  <c r="AK153" i="4"/>
  <c r="AL153" i="4"/>
  <c r="AI155" i="4"/>
  <c r="AK155" i="4"/>
  <c r="AL155" i="4"/>
  <c r="AI157" i="4"/>
  <c r="AK157" i="4"/>
  <c r="AL157" i="4"/>
  <c r="AI159" i="4"/>
  <c r="AK159" i="4"/>
  <c r="AL159" i="4"/>
  <c r="AI161" i="4"/>
  <c r="AK161" i="4"/>
  <c r="AL161" i="4"/>
  <c r="AI163" i="4"/>
  <c r="AK163" i="4"/>
  <c r="AL163" i="4"/>
  <c r="AI164" i="4"/>
  <c r="AK164" i="4"/>
  <c r="AL164" i="4"/>
  <c r="AI166" i="4"/>
  <c r="AK166" i="4"/>
  <c r="AL166" i="4"/>
  <c r="AI187" i="4"/>
  <c r="AK187" i="4"/>
  <c r="AL187" i="4"/>
  <c r="AI169" i="4"/>
  <c r="AK169" i="4"/>
  <c r="AL169" i="4"/>
  <c r="AI171" i="4"/>
  <c r="AK171" i="4"/>
  <c r="AL171" i="4"/>
  <c r="AI168" i="4"/>
  <c r="AK168" i="4"/>
  <c r="AL168" i="4"/>
  <c r="AI176" i="4"/>
  <c r="AK176" i="4"/>
  <c r="AL176" i="4"/>
  <c r="AI178" i="4"/>
  <c r="AK178" i="4"/>
  <c r="AL178" i="4"/>
  <c r="AI180" i="4"/>
  <c r="AK180" i="4"/>
  <c r="AL180" i="4"/>
  <c r="AI182" i="4"/>
  <c r="AK182" i="4"/>
  <c r="AL182" i="4"/>
  <c r="AI184" i="4"/>
  <c r="AK184" i="4"/>
  <c r="AL184" i="4"/>
  <c r="AI186" i="4"/>
  <c r="AK186" i="4"/>
  <c r="AL186" i="4"/>
  <c r="AI188" i="4"/>
  <c r="AK188" i="4"/>
  <c r="AL188" i="4"/>
  <c r="AI190" i="4"/>
  <c r="AK190" i="4"/>
  <c r="AL190" i="4"/>
  <c r="AI192" i="4"/>
  <c r="AK192" i="4"/>
  <c r="AL192" i="4"/>
  <c r="AI194" i="4"/>
  <c r="AK194" i="4"/>
  <c r="AL194" i="4"/>
  <c r="AI196" i="4"/>
  <c r="AK196" i="4"/>
  <c r="AL196" i="4"/>
  <c r="AI198" i="4"/>
  <c r="AK198" i="4"/>
  <c r="AL198" i="4"/>
  <c r="AI200" i="4"/>
  <c r="AK200" i="4"/>
  <c r="AL200" i="4"/>
  <c r="AI202" i="4"/>
  <c r="AK202" i="4"/>
  <c r="AL202" i="4"/>
  <c r="AI204" i="4"/>
  <c r="AK204" i="4"/>
  <c r="AL204" i="4"/>
  <c r="AI206" i="4"/>
  <c r="AK206" i="4"/>
  <c r="AL206" i="4"/>
  <c r="AI208" i="4"/>
  <c r="AK208" i="4"/>
  <c r="AL208" i="4"/>
  <c r="AI210" i="4"/>
  <c r="AK210" i="4"/>
  <c r="AL210" i="4"/>
  <c r="AI212" i="4"/>
  <c r="AK212" i="4"/>
  <c r="AL212" i="4"/>
  <c r="AI214" i="4"/>
  <c r="AK214" i="4"/>
  <c r="AL214" i="4"/>
  <c r="AI216" i="4"/>
  <c r="AK216" i="4"/>
  <c r="AL216" i="4"/>
  <c r="AI218" i="4"/>
  <c r="AK218" i="4"/>
  <c r="AL218" i="4"/>
  <c r="AI219" i="4"/>
  <c r="AK219" i="4"/>
  <c r="AL219" i="4"/>
  <c r="AI221" i="4"/>
  <c r="AK221" i="4"/>
  <c r="AL221" i="4"/>
  <c r="AI223" i="4"/>
  <c r="AK223" i="4"/>
  <c r="AL223" i="4"/>
  <c r="AI226" i="4"/>
  <c r="AK226" i="4"/>
  <c r="AL226" i="4"/>
  <c r="AI228" i="4"/>
  <c r="AK228" i="4"/>
  <c r="AL228" i="4"/>
  <c r="AI9" i="4"/>
  <c r="AI11" i="4"/>
  <c r="AI13" i="4"/>
  <c r="AK15" i="4"/>
  <c r="AL15" i="4"/>
  <c r="AK17" i="4"/>
  <c r="AI18" i="4"/>
  <c r="AK21" i="4"/>
  <c r="AK22" i="4"/>
  <c r="AI23" i="4"/>
  <c r="AK23" i="4"/>
  <c r="AL23" i="4"/>
  <c r="AI25" i="4"/>
  <c r="AK25" i="4"/>
  <c r="AL25" i="4"/>
  <c r="AI27" i="4"/>
  <c r="AK27" i="4"/>
  <c r="AL27" i="4"/>
  <c r="AI29" i="4"/>
  <c r="AK29" i="4"/>
  <c r="AL29" i="4"/>
  <c r="AJ31" i="4"/>
  <c r="AI32" i="4"/>
  <c r="AK32" i="4"/>
  <c r="AL32" i="4"/>
  <c r="AI33" i="4"/>
  <c r="AK33" i="4"/>
  <c r="AL33" i="4"/>
  <c r="AI36" i="4"/>
  <c r="AK36" i="4"/>
  <c r="AL36" i="4"/>
  <c r="AI91" i="4"/>
  <c r="AK91" i="4"/>
  <c r="AL91" i="4"/>
  <c r="AI38" i="4"/>
  <c r="AK38" i="4"/>
  <c r="AL38" i="4"/>
  <c r="AI92" i="4"/>
  <c r="AK92" i="4"/>
  <c r="AL92" i="4"/>
  <c r="AI40" i="4"/>
  <c r="AK40" i="4"/>
  <c r="AL40" i="4"/>
  <c r="AI94" i="4"/>
  <c r="AK94" i="4"/>
  <c r="AL94" i="4"/>
  <c r="AI42" i="4"/>
  <c r="AK42" i="4"/>
  <c r="AL42" i="4"/>
  <c r="AI90" i="4"/>
  <c r="AK90" i="4"/>
  <c r="AL90" i="4"/>
  <c r="AJ34" i="4"/>
  <c r="AI44" i="4"/>
  <c r="AK44" i="4"/>
  <c r="AL44" i="4"/>
  <c r="AI95" i="4"/>
  <c r="AK95" i="4"/>
  <c r="AL95" i="4"/>
  <c r="AI47" i="4"/>
  <c r="AK47" i="4"/>
  <c r="AL47" i="4"/>
  <c r="AI48" i="4"/>
  <c r="AK48" i="4"/>
  <c r="AL48" i="4"/>
  <c r="AI93" i="4"/>
  <c r="AK93" i="4"/>
  <c r="AL93" i="4"/>
  <c r="AI51" i="4"/>
  <c r="AK51" i="4"/>
  <c r="AL51" i="4"/>
  <c r="AI53" i="4"/>
  <c r="AK53" i="4"/>
  <c r="AL53" i="4"/>
  <c r="AI55" i="4"/>
  <c r="AK55" i="4"/>
  <c r="AL55" i="4"/>
  <c r="AI58" i="4"/>
  <c r="AK58" i="4"/>
  <c r="AL58" i="4"/>
  <c r="AI60" i="4"/>
  <c r="AK60" i="4"/>
  <c r="AL60" i="4"/>
  <c r="AI61" i="4"/>
  <c r="AK61" i="4"/>
  <c r="AL61" i="4"/>
  <c r="AI63" i="4"/>
  <c r="AK63" i="4"/>
  <c r="AL63" i="4"/>
  <c r="AI84" i="4"/>
  <c r="AK84" i="4"/>
  <c r="AL84" i="4"/>
  <c r="AI66" i="4"/>
  <c r="AK66" i="4"/>
  <c r="AL66" i="4"/>
  <c r="AI88" i="4"/>
  <c r="AK88" i="4"/>
  <c r="AL88" i="4"/>
  <c r="AI67" i="4"/>
  <c r="AK67" i="4"/>
  <c r="AL67" i="4"/>
  <c r="AI69" i="4"/>
  <c r="AK69" i="4"/>
  <c r="AL69" i="4"/>
  <c r="AI71" i="4"/>
  <c r="AK71" i="4"/>
  <c r="AL71" i="4"/>
  <c r="AI73" i="4"/>
  <c r="AK73" i="4"/>
  <c r="AL73" i="4"/>
  <c r="AI76" i="4"/>
  <c r="AK76" i="4"/>
  <c r="AL76" i="4"/>
  <c r="AI78" i="4"/>
  <c r="AK78" i="4"/>
  <c r="AL78" i="4"/>
  <c r="AI75" i="4"/>
  <c r="AK75" i="4"/>
  <c r="AL75" i="4"/>
  <c r="AI98" i="4"/>
  <c r="AK98" i="4"/>
  <c r="AL98" i="4"/>
  <c r="AI103" i="4"/>
  <c r="AK103" i="4"/>
  <c r="AL103" i="4"/>
  <c r="AI104" i="4"/>
  <c r="AK104" i="4"/>
  <c r="AL104" i="4"/>
  <c r="AI102" i="4"/>
  <c r="AK102" i="4"/>
  <c r="AL102" i="4"/>
  <c r="AI106" i="4"/>
  <c r="AK106" i="4"/>
  <c r="AL106" i="4"/>
  <c r="AI108" i="4"/>
  <c r="AK108" i="4"/>
  <c r="AL108" i="4"/>
  <c r="AI110" i="4"/>
  <c r="AK110" i="4"/>
  <c r="AL110" i="4"/>
  <c r="AI111" i="4"/>
  <c r="AK111" i="4"/>
  <c r="AL111" i="4"/>
  <c r="AI113" i="4"/>
  <c r="AK113" i="4"/>
  <c r="AL113" i="4"/>
  <c r="AI115" i="4"/>
  <c r="AK115" i="4"/>
  <c r="AL115" i="4"/>
  <c r="AI117" i="4"/>
  <c r="AK117" i="4"/>
  <c r="AL117" i="4"/>
  <c r="AI119" i="4"/>
  <c r="AK119" i="4"/>
  <c r="AL119" i="4"/>
  <c r="AI121" i="4"/>
  <c r="AK121" i="4"/>
  <c r="AL121" i="4"/>
  <c r="AI123" i="4"/>
  <c r="AK123" i="4"/>
  <c r="AL123" i="4"/>
  <c r="AI125" i="4"/>
  <c r="AK125" i="4"/>
  <c r="AL125" i="4"/>
  <c r="AI127" i="4"/>
  <c r="AK127" i="4"/>
  <c r="AL127" i="4"/>
  <c r="AI129" i="4"/>
  <c r="AK129" i="4"/>
  <c r="AL129" i="4"/>
  <c r="AI131" i="4"/>
  <c r="AK131" i="4"/>
  <c r="AL131" i="4"/>
  <c r="AI133" i="4"/>
  <c r="AK133" i="4"/>
  <c r="AL133" i="4"/>
  <c r="AI135" i="4"/>
  <c r="AK135" i="4"/>
  <c r="AL135" i="4"/>
  <c r="AI137" i="4"/>
  <c r="AK137" i="4"/>
  <c r="AL137" i="4"/>
  <c r="AI139" i="4"/>
  <c r="AK139" i="4"/>
  <c r="AL139" i="4"/>
  <c r="AI141" i="4"/>
  <c r="AK141" i="4"/>
  <c r="AL141" i="4"/>
  <c r="AI143" i="4"/>
  <c r="AK143" i="4"/>
  <c r="AL143" i="4"/>
  <c r="AI145" i="4"/>
  <c r="AK145" i="4"/>
  <c r="AL145" i="4"/>
  <c r="AI147" i="4"/>
  <c r="AK147" i="4"/>
  <c r="AI149" i="4"/>
  <c r="AK149" i="4"/>
  <c r="AL149" i="4"/>
  <c r="AI150" i="4"/>
  <c r="AK150" i="4"/>
  <c r="AL150" i="4"/>
  <c r="AI152" i="4"/>
  <c r="AK152" i="4"/>
  <c r="AL152" i="4"/>
  <c r="AI154" i="4"/>
  <c r="AK154" i="4"/>
  <c r="AL154" i="4"/>
  <c r="AI156" i="4"/>
  <c r="AK156" i="4"/>
  <c r="AL156" i="4"/>
  <c r="AI158" i="4"/>
  <c r="AK158" i="4"/>
  <c r="AL158" i="4"/>
  <c r="AI160" i="4"/>
  <c r="AK160" i="4"/>
  <c r="AL160" i="4"/>
  <c r="AI162" i="4"/>
  <c r="AK162" i="4"/>
  <c r="AL162" i="4"/>
  <c r="AI165" i="4"/>
  <c r="AK165" i="4"/>
  <c r="AL165" i="4"/>
  <c r="AI167" i="4"/>
  <c r="AK167" i="4"/>
  <c r="AL167" i="4"/>
  <c r="AI170" i="4"/>
  <c r="AK170" i="4"/>
  <c r="AL170" i="4"/>
  <c r="AI172" i="4"/>
  <c r="AK172" i="4"/>
  <c r="AL172" i="4"/>
  <c r="AI173" i="4"/>
  <c r="AK173" i="4"/>
  <c r="AL173" i="4"/>
  <c r="AI175" i="4"/>
  <c r="AK175" i="4"/>
  <c r="AL175" i="4"/>
  <c r="AI177" i="4"/>
  <c r="AK177" i="4"/>
  <c r="AL177" i="4"/>
  <c r="AI179" i="4"/>
  <c r="AK179" i="4"/>
  <c r="AL179" i="4"/>
  <c r="AI181" i="4"/>
  <c r="AK181" i="4"/>
  <c r="AL181" i="4"/>
  <c r="AI183" i="4"/>
  <c r="AK183" i="4"/>
  <c r="AL183" i="4"/>
  <c r="AI185" i="4"/>
  <c r="AK185" i="4"/>
  <c r="AL185" i="4"/>
  <c r="AI174" i="4"/>
  <c r="AK174" i="4"/>
  <c r="AL174" i="4"/>
  <c r="AI189" i="4"/>
  <c r="AK189" i="4"/>
  <c r="AL189" i="4"/>
  <c r="AI191" i="4"/>
  <c r="AK191" i="4"/>
  <c r="AL191" i="4"/>
  <c r="AI193" i="4"/>
  <c r="AK193" i="4"/>
  <c r="AL193" i="4"/>
  <c r="AI195" i="4"/>
  <c r="AK195" i="4"/>
  <c r="AL195" i="4"/>
  <c r="AI197" i="4"/>
  <c r="AK197" i="4"/>
  <c r="AL197" i="4"/>
  <c r="AI199" i="4"/>
  <c r="AK199" i="4"/>
  <c r="AL199" i="4"/>
  <c r="AI201" i="4"/>
  <c r="AK201" i="4"/>
  <c r="AL201" i="4"/>
  <c r="AI203" i="4"/>
  <c r="AK203" i="4"/>
  <c r="AL203" i="4"/>
  <c r="AI205" i="4"/>
  <c r="AK205" i="4"/>
  <c r="AL205" i="4"/>
  <c r="AI207" i="4"/>
  <c r="AK207" i="4"/>
  <c r="AL207" i="4"/>
  <c r="AI209" i="4"/>
  <c r="AK209" i="4"/>
  <c r="AL209" i="4"/>
  <c r="AI211" i="4"/>
  <c r="AK211" i="4"/>
  <c r="AL211" i="4"/>
  <c r="AI213" i="4"/>
  <c r="AK213" i="4"/>
  <c r="AL213" i="4"/>
  <c r="AI215" i="4"/>
  <c r="AK215" i="4"/>
  <c r="AL215" i="4"/>
  <c r="AI217" i="4"/>
  <c r="AK217" i="4"/>
  <c r="AL217" i="4"/>
  <c r="AI230" i="4"/>
  <c r="AK230" i="4"/>
  <c r="AL230" i="4"/>
  <c r="AI220" i="4"/>
  <c r="AK220" i="4"/>
  <c r="AL220" i="4"/>
  <c r="AI222" i="4"/>
  <c r="AK222" i="4"/>
  <c r="AL222" i="4"/>
  <c r="AI224" i="4"/>
  <c r="AK224" i="4"/>
  <c r="AL224" i="4"/>
  <c r="AI225" i="4"/>
  <c r="AK225" i="4"/>
  <c r="AL225" i="4"/>
  <c r="AI227" i="4"/>
  <c r="AK227" i="4"/>
  <c r="AL227" i="4"/>
  <c r="AI229" i="4"/>
  <c r="AK229" i="4"/>
  <c r="AL229" i="4"/>
  <c r="AI43" i="4"/>
  <c r="AI34" i="4"/>
  <c r="AK43" i="4"/>
  <c r="AK34" i="4"/>
  <c r="AL43" i="4"/>
  <c r="AL34" i="4"/>
  <c r="AJ9" i="4"/>
  <c r="AJ11" i="4"/>
  <c r="AJ13" i="4"/>
  <c r="AJ15" i="4"/>
  <c r="AJ17" i="4"/>
  <c r="AL19" i="4"/>
  <c r="AJ21" i="4"/>
  <c r="AJ22" i="4"/>
  <c r="AJ23" i="4"/>
  <c r="AJ25" i="4"/>
  <c r="AJ27" i="4"/>
  <c r="AJ29" i="4"/>
  <c r="AJ32" i="4"/>
  <c r="AJ33" i="4"/>
  <c r="AJ36" i="4"/>
  <c r="AJ91" i="4"/>
  <c r="AJ38" i="4"/>
  <c r="AJ92" i="4"/>
  <c r="AJ40" i="4"/>
  <c r="AJ94" i="4"/>
  <c r="AJ42" i="4"/>
  <c r="AJ90" i="4"/>
  <c r="AJ44" i="4"/>
  <c r="AJ95" i="4"/>
  <c r="AJ47" i="4"/>
  <c r="AJ48" i="4"/>
  <c r="AJ93" i="4"/>
  <c r="AJ51" i="4"/>
  <c r="AJ53" i="4"/>
  <c r="AJ55" i="4"/>
  <c r="AJ58" i="4"/>
  <c r="AJ60" i="4"/>
  <c r="AJ61" i="4"/>
  <c r="AJ63" i="4"/>
  <c r="AJ84" i="4"/>
  <c r="AJ66" i="4"/>
  <c r="AJ88" i="4"/>
  <c r="AJ67" i="4"/>
  <c r="AJ69" i="4"/>
  <c r="AJ71" i="4"/>
  <c r="AJ73" i="4"/>
  <c r="AJ76" i="4"/>
  <c r="AJ78" i="4"/>
  <c r="AJ75" i="4"/>
  <c r="AJ98" i="4"/>
  <c r="AJ103" i="4"/>
  <c r="AJ104" i="4"/>
  <c r="AJ102" i="4"/>
  <c r="AJ106" i="4"/>
  <c r="AJ108" i="4"/>
  <c r="AJ110" i="4"/>
  <c r="AJ111" i="4"/>
  <c r="AJ113" i="4"/>
  <c r="AJ115" i="4"/>
  <c r="AJ117" i="4"/>
  <c r="AJ119" i="4"/>
  <c r="AJ121" i="4"/>
  <c r="AJ123" i="4"/>
  <c r="AJ125" i="4"/>
  <c r="AJ127" i="4"/>
  <c r="AJ129" i="4"/>
  <c r="AJ131" i="4"/>
  <c r="AJ133" i="4"/>
  <c r="AJ135" i="4"/>
  <c r="AJ137" i="4"/>
  <c r="AJ139" i="4"/>
  <c r="AJ141" i="4"/>
  <c r="AJ143" i="4"/>
  <c r="AJ145" i="4"/>
  <c r="AJ147" i="4"/>
  <c r="AJ149" i="4"/>
  <c r="AJ150" i="4"/>
  <c r="AJ152" i="4"/>
  <c r="AJ154" i="4"/>
  <c r="AJ156" i="4"/>
  <c r="AJ158" i="4"/>
  <c r="AJ160" i="4"/>
  <c r="AJ162" i="4"/>
  <c r="AJ165" i="4"/>
  <c r="AJ167" i="4"/>
  <c r="AJ170" i="4"/>
  <c r="AJ172" i="4"/>
  <c r="AJ173" i="4"/>
  <c r="AJ175" i="4"/>
  <c r="AJ177" i="4"/>
  <c r="AJ179" i="4"/>
  <c r="AJ181" i="4"/>
  <c r="AJ183" i="4"/>
  <c r="AJ185" i="4"/>
  <c r="AJ174" i="4"/>
  <c r="AJ189" i="4"/>
  <c r="AJ191" i="4"/>
  <c r="AJ193" i="4"/>
  <c r="AJ195" i="4"/>
  <c r="AJ197" i="4"/>
  <c r="AJ199" i="4"/>
  <c r="AJ201" i="4"/>
  <c r="AJ203" i="4"/>
  <c r="AJ205" i="4"/>
  <c r="AJ207" i="4"/>
  <c r="AJ209" i="4"/>
  <c r="AJ211" i="4"/>
  <c r="AJ213" i="4"/>
  <c r="AJ215" i="4"/>
  <c r="AJ217" i="4"/>
  <c r="AJ230" i="4"/>
  <c r="AJ220" i="4"/>
  <c r="AJ222" i="4"/>
  <c r="AJ224" i="4"/>
  <c r="AJ225" i="4"/>
  <c r="AJ227" i="4"/>
  <c r="AJ229" i="4"/>
  <c r="AJ18" i="4"/>
  <c r="AJ10" i="4"/>
  <c r="AJ8" i="4"/>
  <c r="AJ12" i="4"/>
  <c r="AJ14" i="4"/>
  <c r="AJ16" i="4"/>
  <c r="AJ19" i="4"/>
  <c r="AJ20" i="4"/>
  <c r="AJ81" i="4"/>
  <c r="AJ24" i="4"/>
  <c r="AJ26" i="4"/>
  <c r="AJ28" i="4"/>
  <c r="AJ30" i="4"/>
  <c r="AJ86" i="4"/>
  <c r="AJ35" i="4"/>
  <c r="AJ37" i="4"/>
  <c r="AJ87" i="4"/>
  <c r="AJ39" i="4"/>
  <c r="AJ85" i="4"/>
  <c r="AJ41" i="4"/>
  <c r="AJ89" i="4"/>
  <c r="AJ43" i="4"/>
  <c r="AJ45" i="4"/>
  <c r="AJ46" i="4"/>
  <c r="AJ96" i="4"/>
  <c r="AJ49" i="4"/>
  <c r="AJ50" i="4"/>
  <c r="AJ52" i="4"/>
  <c r="AJ54" i="4"/>
  <c r="AJ56" i="4"/>
  <c r="AJ57" i="4"/>
  <c r="AJ59" i="4"/>
  <c r="AJ64" i="4"/>
  <c r="AJ65" i="4"/>
  <c r="AJ83" i="4"/>
  <c r="AJ82" i="4"/>
  <c r="AJ68" i="4"/>
  <c r="AJ70" i="4"/>
  <c r="AJ72" i="4"/>
  <c r="AJ74" i="4"/>
  <c r="AJ80" i="4"/>
  <c r="AJ77" i="4"/>
  <c r="AJ79" i="4"/>
  <c r="AJ97" i="4"/>
  <c r="AJ99" i="4"/>
  <c r="AJ101" i="4"/>
  <c r="AJ100" i="4"/>
  <c r="AJ105" i="4"/>
  <c r="AJ107" i="4"/>
  <c r="AJ109" i="4"/>
  <c r="AJ112" i="4"/>
  <c r="AJ114" i="4"/>
  <c r="AJ116" i="4"/>
  <c r="AJ118" i="4"/>
  <c r="AJ120" i="4"/>
  <c r="AJ122" i="4"/>
  <c r="AJ124" i="4"/>
  <c r="AJ126" i="4"/>
  <c r="AJ128" i="4"/>
  <c r="AJ130" i="4"/>
  <c r="AJ132" i="4"/>
  <c r="AJ134" i="4"/>
  <c r="AJ136" i="4"/>
  <c r="AJ138" i="4"/>
  <c r="AJ140" i="4"/>
  <c r="AJ142" i="4"/>
  <c r="AJ144" i="4"/>
  <c r="AJ146" i="4"/>
  <c r="AJ148" i="4"/>
  <c r="AJ151" i="4"/>
  <c r="AJ153" i="4"/>
  <c r="AJ155" i="4"/>
  <c r="AJ157" i="4"/>
  <c r="AJ159" i="4"/>
  <c r="AJ161" i="4"/>
  <c r="AJ163" i="4"/>
  <c r="AJ164" i="4"/>
  <c r="AJ166" i="4"/>
  <c r="AJ187" i="4"/>
  <c r="AJ169" i="4"/>
  <c r="AJ171" i="4"/>
  <c r="AJ168" i="4"/>
  <c r="AJ176" i="4"/>
  <c r="AJ178" i="4"/>
  <c r="AJ180" i="4"/>
  <c r="AJ182" i="4"/>
  <c r="AJ184" i="4"/>
  <c r="AJ186" i="4"/>
  <c r="AJ188" i="4"/>
  <c r="AJ190" i="4"/>
  <c r="AJ192" i="4"/>
  <c r="AJ194" i="4"/>
  <c r="AJ196" i="4"/>
  <c r="AJ198" i="4"/>
  <c r="AJ200" i="4"/>
  <c r="AJ202" i="4"/>
  <c r="AJ204" i="4"/>
  <c r="AJ206" i="4"/>
  <c r="AJ208" i="4"/>
  <c r="AJ210" i="4"/>
  <c r="AJ212" i="4"/>
  <c r="AJ214" i="4"/>
  <c r="AJ216" i="4"/>
  <c r="AJ218" i="4"/>
  <c r="AJ219" i="4"/>
  <c r="AJ221" i="4"/>
  <c r="AJ223" i="4"/>
  <c r="AJ226" i="4"/>
  <c r="AJ228" i="4"/>
  <c r="AI62" i="4"/>
  <c r="AL62" i="4"/>
  <c r="AJ62" i="4"/>
  <c r="AJ7" i="4" l="1"/>
  <c r="AF232" i="4"/>
  <c r="AF234" i="4" s="1"/>
  <c r="AK7" i="4"/>
  <c r="AG232" i="4"/>
  <c r="AG234" i="4" s="1"/>
  <c r="AI7" i="4"/>
  <c r="AE232" i="4"/>
  <c r="AE234" i="4" s="1"/>
  <c r="AK62" i="4"/>
  <c r="AK232" i="4" s="1"/>
  <c r="AJ232" i="4"/>
  <c r="AI232" i="4"/>
  <c r="AL14" i="4" l="1"/>
  <c r="AL8" i="4" l="1"/>
  <c r="AL147" i="4" l="1"/>
  <c r="AL18" i="4" l="1"/>
  <c r="AL232" i="4" s="1"/>
  <c r="AH232" i="4"/>
  <c r="AH234" i="4" s="1"/>
  <c r="AM74" i="4" l="1"/>
  <c r="AM30" i="4"/>
  <c r="AM81" i="4"/>
  <c r="AM17" i="4"/>
  <c r="AM16" i="4"/>
  <c r="AM72" i="4"/>
  <c r="S57" i="4"/>
  <c r="AM7" i="4"/>
  <c r="O12" i="4"/>
  <c r="Y12" i="4" s="1"/>
  <c r="N12" i="4"/>
  <c r="X12" i="4" s="1"/>
  <c r="M12" i="4"/>
  <c r="W12" i="4" s="1"/>
  <c r="AM229" i="4" l="1"/>
  <c r="S85" i="4"/>
  <c r="S54" i="4"/>
  <c r="AM112" i="4"/>
  <c r="AM170" i="4"/>
  <c r="AM175" i="4"/>
  <c r="AM215" i="4"/>
  <c r="AM219" i="4"/>
  <c r="AM228" i="4"/>
  <c r="AM27" i="4"/>
  <c r="AN27" i="4" s="1"/>
  <c r="AM134" i="4"/>
  <c r="AM102" i="4"/>
  <c r="S83" i="4"/>
  <c r="AM106" i="4"/>
  <c r="AM111" i="4"/>
  <c r="AM199" i="4"/>
  <c r="S77" i="4"/>
  <c r="AM98" i="4"/>
  <c r="AM103" i="4"/>
  <c r="AM104" i="4"/>
  <c r="AM107" i="4"/>
  <c r="AM109" i="4"/>
  <c r="AM117" i="4"/>
  <c r="AM123" i="4"/>
  <c r="AM125" i="4"/>
  <c r="AM127" i="4"/>
  <c r="AM129" i="4"/>
  <c r="AM136" i="4"/>
  <c r="AM140" i="4"/>
  <c r="AM144" i="4"/>
  <c r="AM146" i="4"/>
  <c r="AM167" i="4"/>
  <c r="AM214" i="4"/>
  <c r="AM217" i="4"/>
  <c r="AM230" i="4"/>
  <c r="AM223" i="4"/>
  <c r="AM65" i="4"/>
  <c r="AN65" i="4" s="1"/>
  <c r="S82" i="4"/>
  <c r="AM69" i="4"/>
  <c r="AN69" i="4" s="1"/>
  <c r="AM76" i="4"/>
  <c r="AN76" i="4" s="1"/>
  <c r="S78" i="4"/>
  <c r="AM99" i="4"/>
  <c r="AM101" i="4"/>
  <c r="AM100" i="4"/>
  <c r="AM108" i="4"/>
  <c r="AM110" i="4"/>
  <c r="AM113" i="4"/>
  <c r="AM163" i="4"/>
  <c r="AM165" i="4"/>
  <c r="AM187" i="4"/>
  <c r="AM177" i="4"/>
  <c r="AM184" i="4"/>
  <c r="S29" i="4"/>
  <c r="S31" i="4"/>
  <c r="S33" i="4"/>
  <c r="S37" i="4"/>
  <c r="S94" i="4"/>
  <c r="S95" i="4"/>
  <c r="S52" i="4"/>
  <c r="S58" i="4"/>
  <c r="S61" i="4"/>
  <c r="S84" i="4"/>
  <c r="S66" i="4"/>
  <c r="S88" i="4"/>
  <c r="AM68" i="4"/>
  <c r="AN68" i="4" s="1"/>
  <c r="AM156" i="4"/>
  <c r="AM162" i="4"/>
  <c r="AM173" i="4"/>
  <c r="AM181" i="4"/>
  <c r="AM186" i="4"/>
  <c r="AM194" i="4"/>
  <c r="AM197" i="4"/>
  <c r="AM204" i="4"/>
  <c r="AM209" i="4"/>
  <c r="AM211" i="4"/>
  <c r="AM195" i="4"/>
  <c r="AM206" i="4"/>
  <c r="AM210" i="4"/>
  <c r="AM212" i="4"/>
  <c r="AM213" i="4"/>
  <c r="AM218" i="4"/>
  <c r="AM224" i="4"/>
  <c r="S86" i="4"/>
  <c r="AM36" i="4"/>
  <c r="AN36" i="4" s="1"/>
  <c r="S92" i="4"/>
  <c r="AM40" i="4"/>
  <c r="AN40" i="4" s="1"/>
  <c r="S42" i="4"/>
  <c r="AM90" i="4"/>
  <c r="AN90" i="4" s="1"/>
  <c r="S96" i="4"/>
  <c r="AM53" i="4"/>
  <c r="AN53" i="4" s="1"/>
  <c r="S55" i="4"/>
  <c r="AM57" i="4"/>
  <c r="AN57" i="4" s="1"/>
  <c r="AM122" i="4"/>
  <c r="AM124" i="4"/>
  <c r="AM126" i="4"/>
  <c r="AM128" i="4"/>
  <c r="AM139" i="4"/>
  <c r="AM143" i="4"/>
  <c r="AM145" i="4"/>
  <c r="AM148" i="4"/>
  <c r="AM155" i="4"/>
  <c r="AM172" i="4"/>
  <c r="AM192" i="4"/>
  <c r="AM193" i="4"/>
  <c r="AM21" i="4"/>
  <c r="AN21" i="4" s="1"/>
  <c r="AM22" i="4"/>
  <c r="AN22" i="4" s="1"/>
  <c r="AM13" i="4"/>
  <c r="AM19" i="4"/>
  <c r="AM20" i="4"/>
  <c r="AN20" i="4" s="1"/>
  <c r="S36" i="4"/>
  <c r="S90" i="4"/>
  <c r="S40" i="4"/>
  <c r="S53" i="4"/>
  <c r="S76" i="4"/>
  <c r="AM82" i="4"/>
  <c r="AN82" i="4" s="1"/>
  <c r="S22" i="4"/>
  <c r="AM77" i="4"/>
  <c r="AN77" i="4" s="1"/>
  <c r="S27" i="4"/>
  <c r="S65" i="4"/>
  <c r="S69" i="4"/>
  <c r="AM78" i="4"/>
  <c r="AN78" i="4" s="1"/>
  <c r="AM83" i="4"/>
  <c r="AN83" i="4" s="1"/>
  <c r="AM52" i="4"/>
  <c r="AN52" i="4" s="1"/>
  <c r="AM86" i="4"/>
  <c r="AN86" i="4" s="1"/>
  <c r="AM92" i="4"/>
  <c r="AN92" i="4" s="1"/>
  <c r="AM42" i="4"/>
  <c r="AN42" i="4" s="1"/>
  <c r="AM96" i="4"/>
  <c r="AN96" i="4" s="1"/>
  <c r="AM55" i="4"/>
  <c r="AN55" i="4" s="1"/>
  <c r="S20" i="4"/>
  <c r="S68" i="4"/>
  <c r="AM37" i="4"/>
  <c r="AN37" i="4" s="1"/>
  <c r="AM84" i="4"/>
  <c r="AN84" i="4" s="1"/>
  <c r="S21" i="4"/>
  <c r="AM31" i="4"/>
  <c r="AN31" i="4" s="1"/>
  <c r="AM94" i="4"/>
  <c r="AN94" i="4" s="1"/>
  <c r="AM58" i="4"/>
  <c r="AN58" i="4" s="1"/>
  <c r="AM88" i="4"/>
  <c r="AN88" i="4" s="1"/>
  <c r="AM29" i="4"/>
  <c r="AN29" i="4" s="1"/>
  <c r="AM33" i="4"/>
  <c r="AN33" i="4" s="1"/>
  <c r="AM85" i="4"/>
  <c r="AN85" i="4" s="1"/>
  <c r="AM95" i="4"/>
  <c r="AN95" i="4" s="1"/>
  <c r="AM54" i="4"/>
  <c r="AN54" i="4" s="1"/>
  <c r="AM61" i="4"/>
  <c r="AN61" i="4" s="1"/>
  <c r="AM66" i="4"/>
  <c r="AN66" i="4" s="1"/>
  <c r="S62" i="4"/>
  <c r="AM62" i="4"/>
  <c r="AN62" i="4" s="1"/>
  <c r="M19" i="4" l="1"/>
  <c r="N19" i="4"/>
  <c r="M97" i="4"/>
  <c r="Z97" i="4" s="1"/>
  <c r="N97" i="4"/>
  <c r="O97" i="4"/>
  <c r="AC97" i="4" s="1"/>
  <c r="M98" i="4"/>
  <c r="N98" i="4"/>
  <c r="O98" i="4"/>
  <c r="M168" i="4"/>
  <c r="N168" i="4"/>
  <c r="O168" i="4"/>
  <c r="M100" i="4"/>
  <c r="N100" i="4"/>
  <c r="O100" i="4"/>
  <c r="M101" i="4"/>
  <c r="N101" i="4"/>
  <c r="O101" i="4"/>
  <c r="M102" i="4"/>
  <c r="N102" i="4"/>
  <c r="O102" i="4"/>
  <c r="M169" i="4"/>
  <c r="N169" i="4"/>
  <c r="O169" i="4"/>
  <c r="M170" i="4"/>
  <c r="N170" i="4"/>
  <c r="O170" i="4"/>
  <c r="M171" i="4"/>
  <c r="N171" i="4"/>
  <c r="O171" i="4"/>
  <c r="M172" i="4"/>
  <c r="N172" i="4"/>
  <c r="O172" i="4"/>
  <c r="M173" i="4"/>
  <c r="N173" i="4"/>
  <c r="O173" i="4"/>
  <c r="M174" i="4"/>
  <c r="N174" i="4"/>
  <c r="O174" i="4"/>
  <c r="M175" i="4"/>
  <c r="N175" i="4"/>
  <c r="O175" i="4"/>
  <c r="M176" i="4"/>
  <c r="N176" i="4"/>
  <c r="O176" i="4"/>
  <c r="M177" i="4"/>
  <c r="N177" i="4"/>
  <c r="O177" i="4"/>
  <c r="M178" i="4"/>
  <c r="N178" i="4"/>
  <c r="O178" i="4"/>
  <c r="M179" i="4"/>
  <c r="N179" i="4"/>
  <c r="O179" i="4"/>
  <c r="M180" i="4"/>
  <c r="N180" i="4"/>
  <c r="O180" i="4"/>
  <c r="M181" i="4"/>
  <c r="N181" i="4"/>
  <c r="O181" i="4"/>
  <c r="M182" i="4"/>
  <c r="N182" i="4"/>
  <c r="O182" i="4"/>
  <c r="M183" i="4"/>
  <c r="N183" i="4"/>
  <c r="O183" i="4"/>
  <c r="M184" i="4"/>
  <c r="N184" i="4"/>
  <c r="O184" i="4"/>
  <c r="M185" i="4"/>
  <c r="N185" i="4"/>
  <c r="O185" i="4"/>
  <c r="M186" i="4"/>
  <c r="N186" i="4"/>
  <c r="O186" i="4"/>
  <c r="M99" i="4"/>
  <c r="N99" i="4"/>
  <c r="O99" i="4"/>
  <c r="M103" i="4"/>
  <c r="N103" i="4"/>
  <c r="O103" i="4"/>
  <c r="M104" i="4"/>
  <c r="N104" i="4"/>
  <c r="O104" i="4"/>
  <c r="M105" i="4"/>
  <c r="N105" i="4"/>
  <c r="O105" i="4"/>
  <c r="M106" i="4"/>
  <c r="N106" i="4"/>
  <c r="O106" i="4"/>
  <c r="M107" i="4"/>
  <c r="N107" i="4"/>
  <c r="O107" i="4"/>
  <c r="M108" i="4"/>
  <c r="N108" i="4"/>
  <c r="O108" i="4"/>
  <c r="M109" i="4"/>
  <c r="N109" i="4"/>
  <c r="O109" i="4"/>
  <c r="M110" i="4"/>
  <c r="N110" i="4"/>
  <c r="O110" i="4"/>
  <c r="M111" i="4"/>
  <c r="N111" i="4"/>
  <c r="O111" i="4"/>
  <c r="M112" i="4"/>
  <c r="N112" i="4"/>
  <c r="O112" i="4"/>
  <c r="M113" i="4"/>
  <c r="N113" i="4"/>
  <c r="O113" i="4"/>
  <c r="M114" i="4"/>
  <c r="N114" i="4"/>
  <c r="O114" i="4"/>
  <c r="M115" i="4"/>
  <c r="N115" i="4"/>
  <c r="O115" i="4"/>
  <c r="M116" i="4"/>
  <c r="N116" i="4"/>
  <c r="O116" i="4"/>
  <c r="M117" i="4"/>
  <c r="N117" i="4"/>
  <c r="O117" i="4"/>
  <c r="M118" i="4"/>
  <c r="N118" i="4"/>
  <c r="O118" i="4"/>
  <c r="M119" i="4"/>
  <c r="Z119" i="4" s="1"/>
  <c r="N119" i="4"/>
  <c r="O119" i="4"/>
  <c r="AC119" i="4" s="1"/>
  <c r="M120" i="4"/>
  <c r="N120" i="4"/>
  <c r="O120" i="4"/>
  <c r="M121" i="4"/>
  <c r="N121" i="4"/>
  <c r="O121" i="4"/>
  <c r="M122" i="4"/>
  <c r="N122" i="4"/>
  <c r="O122" i="4"/>
  <c r="M123" i="4"/>
  <c r="N123" i="4"/>
  <c r="O123" i="4"/>
  <c r="M124" i="4"/>
  <c r="N124" i="4"/>
  <c r="O124" i="4"/>
  <c r="M125" i="4"/>
  <c r="N125" i="4"/>
  <c r="O125" i="4"/>
  <c r="M126" i="4"/>
  <c r="N126" i="4"/>
  <c r="O126" i="4"/>
  <c r="M127" i="4"/>
  <c r="N127" i="4"/>
  <c r="O127" i="4"/>
  <c r="M128" i="4"/>
  <c r="N128" i="4"/>
  <c r="O128" i="4"/>
  <c r="M188" i="4"/>
  <c r="Z188" i="4" s="1"/>
  <c r="N188" i="4"/>
  <c r="O188" i="4"/>
  <c r="AC188" i="4" s="1"/>
  <c r="M189" i="4"/>
  <c r="N189" i="4"/>
  <c r="O189" i="4"/>
  <c r="M190" i="4"/>
  <c r="N190" i="4"/>
  <c r="O190" i="4"/>
  <c r="M191" i="4"/>
  <c r="N191" i="4"/>
  <c r="O191" i="4"/>
  <c r="M192" i="4"/>
  <c r="N192" i="4"/>
  <c r="O192" i="4"/>
  <c r="M193" i="4"/>
  <c r="N193" i="4"/>
  <c r="O193" i="4"/>
  <c r="M194" i="4"/>
  <c r="N194" i="4"/>
  <c r="O194" i="4"/>
  <c r="M195" i="4"/>
  <c r="N195" i="4"/>
  <c r="O195" i="4"/>
  <c r="M196" i="4"/>
  <c r="Z196" i="4" s="1"/>
  <c r="N196" i="4"/>
  <c r="O196" i="4"/>
  <c r="AC196" i="4" s="1"/>
  <c r="M197" i="4"/>
  <c r="N197" i="4"/>
  <c r="O197" i="4"/>
  <c r="M198" i="4"/>
  <c r="N198" i="4"/>
  <c r="O198" i="4"/>
  <c r="M199" i="4"/>
  <c r="N199" i="4"/>
  <c r="O199" i="4"/>
  <c r="M200" i="4"/>
  <c r="Z200" i="4" s="1"/>
  <c r="N200" i="4"/>
  <c r="O200" i="4"/>
  <c r="AC200" i="4" s="1"/>
  <c r="M201" i="4"/>
  <c r="N201" i="4"/>
  <c r="O201" i="4"/>
  <c r="M202" i="4"/>
  <c r="N202" i="4"/>
  <c r="O202" i="4"/>
  <c r="M203" i="4"/>
  <c r="N203" i="4"/>
  <c r="O203" i="4"/>
  <c r="M204" i="4"/>
  <c r="N204" i="4"/>
  <c r="O204" i="4"/>
  <c r="M205" i="4"/>
  <c r="N205" i="4"/>
  <c r="O205" i="4"/>
  <c r="M206" i="4"/>
  <c r="N206" i="4"/>
  <c r="O206" i="4"/>
  <c r="M207" i="4"/>
  <c r="N207" i="4"/>
  <c r="O207" i="4"/>
  <c r="M208" i="4"/>
  <c r="N208" i="4"/>
  <c r="O208" i="4"/>
  <c r="M209" i="4"/>
  <c r="N209" i="4"/>
  <c r="O209" i="4"/>
  <c r="M210" i="4"/>
  <c r="N210" i="4"/>
  <c r="O210" i="4"/>
  <c r="M211" i="4"/>
  <c r="N211" i="4"/>
  <c r="O211" i="4"/>
  <c r="M212" i="4"/>
  <c r="N212" i="4"/>
  <c r="O212" i="4"/>
  <c r="M213" i="4"/>
  <c r="N213" i="4"/>
  <c r="O213" i="4"/>
  <c r="M214" i="4"/>
  <c r="N214" i="4"/>
  <c r="O214" i="4"/>
  <c r="M215" i="4"/>
  <c r="N215" i="4"/>
  <c r="O215" i="4"/>
  <c r="M216" i="4"/>
  <c r="Z216" i="4" s="1"/>
  <c r="N216" i="4"/>
  <c r="O216" i="4"/>
  <c r="AC216" i="4" s="1"/>
  <c r="M217" i="4"/>
  <c r="N217" i="4"/>
  <c r="O217" i="4"/>
  <c r="M218" i="4"/>
  <c r="N218" i="4"/>
  <c r="O218" i="4"/>
  <c r="M219" i="4"/>
  <c r="N219" i="4"/>
  <c r="O219" i="4"/>
  <c r="M220" i="4"/>
  <c r="Z220" i="4" s="1"/>
  <c r="N220" i="4"/>
  <c r="O220" i="4"/>
  <c r="AC220" i="4" s="1"/>
  <c r="M221" i="4"/>
  <c r="N221" i="4"/>
  <c r="O221" i="4"/>
  <c r="M222" i="4"/>
  <c r="N222" i="4"/>
  <c r="O222" i="4"/>
  <c r="M223" i="4"/>
  <c r="N223" i="4"/>
  <c r="O223" i="4"/>
  <c r="M224" i="4"/>
  <c r="N224" i="4"/>
  <c r="O224" i="4"/>
  <c r="M225" i="4"/>
  <c r="Z225" i="4" s="1"/>
  <c r="N225" i="4"/>
  <c r="O225" i="4"/>
  <c r="AC225" i="4" s="1"/>
  <c r="M226" i="4"/>
  <c r="N226" i="4"/>
  <c r="O226" i="4"/>
  <c r="M227" i="4"/>
  <c r="N227" i="4"/>
  <c r="O227" i="4"/>
  <c r="M228" i="4"/>
  <c r="N228" i="4"/>
  <c r="O228" i="4"/>
  <c r="M229" i="4"/>
  <c r="N229" i="4"/>
  <c r="O229" i="4"/>
  <c r="M230" i="4"/>
  <c r="N230" i="4"/>
  <c r="O230" i="4"/>
  <c r="M157" i="4"/>
  <c r="Z157" i="4" s="1"/>
  <c r="N157" i="4"/>
  <c r="AB157" i="4" s="1"/>
  <c r="O157" i="4"/>
  <c r="AC157" i="4" s="1"/>
  <c r="M158" i="4"/>
  <c r="N158" i="4"/>
  <c r="O158" i="4"/>
  <c r="M159" i="4"/>
  <c r="N159" i="4"/>
  <c r="O159" i="4"/>
  <c r="M160" i="4"/>
  <c r="N160" i="4"/>
  <c r="O160" i="4"/>
  <c r="M161" i="4"/>
  <c r="N161" i="4"/>
  <c r="O161" i="4"/>
  <c r="M162" i="4"/>
  <c r="N162" i="4"/>
  <c r="O162" i="4"/>
  <c r="M163" i="4"/>
  <c r="N163" i="4"/>
  <c r="O163" i="4"/>
  <c r="M164" i="4"/>
  <c r="Z164" i="4" s="1"/>
  <c r="N164" i="4"/>
  <c r="O164" i="4"/>
  <c r="AC164" i="4" s="1"/>
  <c r="M165" i="4"/>
  <c r="N165" i="4"/>
  <c r="O165" i="4"/>
  <c r="M166" i="4"/>
  <c r="N166" i="4"/>
  <c r="O166" i="4"/>
  <c r="M167" i="4"/>
  <c r="N167" i="4"/>
  <c r="O167" i="4"/>
  <c r="M129" i="4"/>
  <c r="N129" i="4"/>
  <c r="O129" i="4"/>
  <c r="M130" i="4"/>
  <c r="N130" i="4"/>
  <c r="O130" i="4"/>
  <c r="M131" i="4"/>
  <c r="N131" i="4"/>
  <c r="O131" i="4"/>
  <c r="M132" i="4"/>
  <c r="N132" i="4"/>
  <c r="O132" i="4"/>
  <c r="M133" i="4"/>
  <c r="Z133" i="4" s="1"/>
  <c r="N133" i="4"/>
  <c r="O133" i="4"/>
  <c r="AC133" i="4" s="1"/>
  <c r="M134" i="4"/>
  <c r="N134" i="4"/>
  <c r="O134" i="4"/>
  <c r="M135" i="4"/>
  <c r="N135" i="4"/>
  <c r="O135" i="4"/>
  <c r="M136" i="4"/>
  <c r="N136" i="4"/>
  <c r="O136" i="4"/>
  <c r="M137" i="4"/>
  <c r="N137" i="4"/>
  <c r="O137" i="4"/>
  <c r="M138" i="4"/>
  <c r="N138" i="4"/>
  <c r="O138" i="4"/>
  <c r="M139" i="4"/>
  <c r="N139" i="4"/>
  <c r="O139" i="4"/>
  <c r="M140" i="4"/>
  <c r="N140" i="4"/>
  <c r="O140" i="4"/>
  <c r="M141" i="4"/>
  <c r="N141" i="4"/>
  <c r="O141" i="4"/>
  <c r="M142" i="4"/>
  <c r="N142" i="4"/>
  <c r="O142" i="4"/>
  <c r="M143" i="4"/>
  <c r="N143" i="4"/>
  <c r="O143" i="4"/>
  <c r="M144" i="4"/>
  <c r="N144" i="4"/>
  <c r="O144" i="4"/>
  <c r="M145" i="4"/>
  <c r="N145" i="4"/>
  <c r="O145" i="4"/>
  <c r="M146" i="4"/>
  <c r="N146" i="4"/>
  <c r="O146" i="4"/>
  <c r="M15" i="4"/>
  <c r="N15" i="4"/>
  <c r="O15" i="4"/>
  <c r="M147" i="4"/>
  <c r="Z147" i="4" s="1"/>
  <c r="N147" i="4"/>
  <c r="O147" i="4"/>
  <c r="AC147" i="4" s="1"/>
  <c r="M148" i="4"/>
  <c r="N148" i="4"/>
  <c r="O148" i="4"/>
  <c r="M149" i="4"/>
  <c r="N149" i="4"/>
  <c r="O149" i="4"/>
  <c r="M150" i="4"/>
  <c r="N150" i="4"/>
  <c r="O150" i="4"/>
  <c r="M151" i="4"/>
  <c r="N151" i="4"/>
  <c r="O151" i="4"/>
  <c r="M152" i="4"/>
  <c r="N152" i="4"/>
  <c r="O152" i="4"/>
  <c r="M153" i="4"/>
  <c r="Z153" i="4" s="1"/>
  <c r="N153" i="4"/>
  <c r="O153" i="4"/>
  <c r="AC153" i="4" s="1"/>
  <c r="M154" i="4"/>
  <c r="Z154" i="4" s="1"/>
  <c r="N154" i="4"/>
  <c r="O154" i="4"/>
  <c r="AC154" i="4" s="1"/>
  <c r="M155" i="4"/>
  <c r="N155" i="4"/>
  <c r="O155" i="4"/>
  <c r="M156" i="4"/>
  <c r="N156" i="4"/>
  <c r="O156" i="4"/>
  <c r="Y154" i="4" l="1"/>
  <c r="W154" i="4"/>
  <c r="X153" i="4"/>
  <c r="AB153" i="4"/>
  <c r="Y152" i="4"/>
  <c r="W152" i="4"/>
  <c r="X151" i="4"/>
  <c r="Y150" i="4"/>
  <c r="W150" i="4"/>
  <c r="X149" i="4"/>
  <c r="X147" i="4"/>
  <c r="AB147" i="4"/>
  <c r="Y15" i="4"/>
  <c r="W15" i="4"/>
  <c r="X142" i="4"/>
  <c r="Y141" i="4"/>
  <c r="W141" i="4"/>
  <c r="X138" i="4"/>
  <c r="Y137" i="4"/>
  <c r="W137" i="4"/>
  <c r="Y135" i="4"/>
  <c r="W135" i="4"/>
  <c r="Y133" i="4"/>
  <c r="W133" i="4"/>
  <c r="X132" i="4"/>
  <c r="Y131" i="4"/>
  <c r="W131" i="4"/>
  <c r="X130" i="4"/>
  <c r="Y166" i="4"/>
  <c r="W166" i="4"/>
  <c r="Y164" i="4"/>
  <c r="W164" i="4"/>
  <c r="X161" i="4"/>
  <c r="Y160" i="4"/>
  <c r="W160" i="4"/>
  <c r="X159" i="4"/>
  <c r="Y158" i="4"/>
  <c r="W158" i="4"/>
  <c r="X157" i="4"/>
  <c r="X227" i="4"/>
  <c r="Y226" i="4"/>
  <c r="W226" i="4"/>
  <c r="X225" i="4"/>
  <c r="AB225" i="4"/>
  <c r="Y222" i="4"/>
  <c r="W222" i="4"/>
  <c r="X221" i="4"/>
  <c r="Y220" i="4"/>
  <c r="W220" i="4"/>
  <c r="Y216" i="4"/>
  <c r="W216" i="4"/>
  <c r="Y208" i="4"/>
  <c r="W208" i="4"/>
  <c r="X207" i="4"/>
  <c r="X205" i="4"/>
  <c r="X203" i="4"/>
  <c r="Y202" i="4"/>
  <c r="W202" i="4"/>
  <c r="X201" i="4"/>
  <c r="Y200" i="4"/>
  <c r="W200" i="4"/>
  <c r="Y198" i="4"/>
  <c r="W198" i="4"/>
  <c r="Y196" i="4"/>
  <c r="W196" i="4"/>
  <c r="X191" i="4"/>
  <c r="Y190" i="4"/>
  <c r="W190" i="4"/>
  <c r="X189" i="4"/>
  <c r="Y188" i="4"/>
  <c r="W188" i="4"/>
  <c r="Y121" i="4"/>
  <c r="W121" i="4"/>
  <c r="X120" i="4"/>
  <c r="Y119" i="4"/>
  <c r="W119" i="4"/>
  <c r="X118" i="4"/>
  <c r="X116" i="4"/>
  <c r="Y115" i="4"/>
  <c r="W115" i="4"/>
  <c r="X114" i="4"/>
  <c r="Y105" i="4"/>
  <c r="W105" i="4"/>
  <c r="X185" i="4"/>
  <c r="X183" i="4"/>
  <c r="Y182" i="4"/>
  <c r="W182" i="4"/>
  <c r="Y180" i="4"/>
  <c r="W180" i="4"/>
  <c r="X179" i="4"/>
  <c r="Y178" i="4"/>
  <c r="W178" i="4"/>
  <c r="Y176" i="4"/>
  <c r="W176" i="4"/>
  <c r="Y174" i="4"/>
  <c r="W174" i="4"/>
  <c r="X171" i="4"/>
  <c r="X169" i="4"/>
  <c r="X168" i="4"/>
  <c r="X97" i="4"/>
  <c r="AB97" i="4"/>
  <c r="X154" i="4"/>
  <c r="AB154" i="4"/>
  <c r="Y153" i="4"/>
  <c r="W153" i="4"/>
  <c r="X152" i="4"/>
  <c r="Y151" i="4"/>
  <c r="W151" i="4"/>
  <c r="X150" i="4"/>
  <c r="Y149" i="4"/>
  <c r="W149" i="4"/>
  <c r="Y147" i="4"/>
  <c r="W147" i="4"/>
  <c r="X15" i="4"/>
  <c r="Y142" i="4"/>
  <c r="W142" i="4"/>
  <c r="X141" i="4"/>
  <c r="Y138" i="4"/>
  <c r="W138" i="4"/>
  <c r="X137" i="4"/>
  <c r="X135" i="4"/>
  <c r="X133" i="4"/>
  <c r="AB133" i="4"/>
  <c r="Y132" i="4"/>
  <c r="W132" i="4"/>
  <c r="X131" i="4"/>
  <c r="Y130" i="4"/>
  <c r="W130" i="4"/>
  <c r="X166" i="4"/>
  <c r="X164" i="4"/>
  <c r="AB164" i="4"/>
  <c r="Y161" i="4"/>
  <c r="W161" i="4"/>
  <c r="X160" i="4"/>
  <c r="Y159" i="4"/>
  <c r="W159" i="4"/>
  <c r="X158" i="4"/>
  <c r="Y157" i="4"/>
  <c r="W157" i="4"/>
  <c r="Y227" i="4"/>
  <c r="W227" i="4"/>
  <c r="X226" i="4"/>
  <c r="Y225" i="4"/>
  <c r="W225" i="4"/>
  <c r="X222" i="4"/>
  <c r="Y221" i="4"/>
  <c r="W221" i="4"/>
  <c r="X220" i="4"/>
  <c r="AB220" i="4"/>
  <c r="X216" i="4"/>
  <c r="AB216" i="4"/>
  <c r="X208" i="4"/>
  <c r="Y207" i="4"/>
  <c r="W207" i="4"/>
  <c r="Y205" i="4"/>
  <c r="W205" i="4"/>
  <c r="Y203" i="4"/>
  <c r="W203" i="4"/>
  <c r="X202" i="4"/>
  <c r="Y201" i="4"/>
  <c r="W201" i="4"/>
  <c r="X200" i="4"/>
  <c r="AB200" i="4"/>
  <c r="X198" i="4"/>
  <c r="X196" i="4"/>
  <c r="AB196" i="4"/>
  <c r="Y191" i="4"/>
  <c r="W191" i="4"/>
  <c r="X190" i="4"/>
  <c r="Y189" i="4"/>
  <c r="W189" i="4"/>
  <c r="X188" i="4"/>
  <c r="AB188" i="4"/>
  <c r="X121" i="4"/>
  <c r="Y120" i="4"/>
  <c r="W120" i="4"/>
  <c r="X119" i="4"/>
  <c r="AB119" i="4"/>
  <c r="Y118" i="4"/>
  <c r="W118" i="4"/>
  <c r="Y116" i="4"/>
  <c r="W116" i="4"/>
  <c r="X115" i="4"/>
  <c r="Y114" i="4"/>
  <c r="W114" i="4"/>
  <c r="X105" i="4"/>
  <c r="Y185" i="4"/>
  <c r="W185" i="4"/>
  <c r="Y183" i="4"/>
  <c r="W183" i="4"/>
  <c r="X182" i="4"/>
  <c r="X180" i="4"/>
  <c r="Y179" i="4"/>
  <c r="W179" i="4"/>
  <c r="X178" i="4"/>
  <c r="X176" i="4"/>
  <c r="X174" i="4"/>
  <c r="Y171" i="4"/>
  <c r="W171" i="4"/>
  <c r="Y169" i="4"/>
  <c r="W169" i="4"/>
  <c r="Y168" i="4"/>
  <c r="W168" i="4"/>
  <c r="Y97" i="4"/>
  <c r="W97" i="4"/>
  <c r="W162" i="4"/>
  <c r="Y156" i="4"/>
  <c r="W156" i="4"/>
  <c r="X155" i="4"/>
  <c r="Y148" i="4"/>
  <c r="W148" i="4"/>
  <c r="X146" i="4"/>
  <c r="Y145" i="4"/>
  <c r="W145" i="4"/>
  <c r="X144" i="4"/>
  <c r="Y143" i="4"/>
  <c r="W143" i="4"/>
  <c r="X140" i="4"/>
  <c r="Y139" i="4"/>
  <c r="W139" i="4"/>
  <c r="X136" i="4"/>
  <c r="X134" i="4"/>
  <c r="Y129" i="4"/>
  <c r="W129" i="4"/>
  <c r="X167" i="4"/>
  <c r="X165" i="4"/>
  <c r="X163" i="4"/>
  <c r="Y162" i="4"/>
  <c r="Y230" i="4"/>
  <c r="W230" i="4"/>
  <c r="X229" i="4"/>
  <c r="Y228" i="4"/>
  <c r="W228" i="4"/>
  <c r="Y224" i="4"/>
  <c r="W224" i="4"/>
  <c r="X223" i="4"/>
  <c r="X219" i="4"/>
  <c r="Y218" i="4"/>
  <c r="W218" i="4"/>
  <c r="X217" i="4"/>
  <c r="X215" i="4"/>
  <c r="Y214" i="4"/>
  <c r="W214" i="4"/>
  <c r="X213" i="4"/>
  <c r="Y212" i="4"/>
  <c r="W212" i="4"/>
  <c r="X211" i="4"/>
  <c r="Y210" i="4"/>
  <c r="W210" i="4"/>
  <c r="X209" i="4"/>
  <c r="Y206" i="4"/>
  <c r="W206" i="4"/>
  <c r="Y204" i="4"/>
  <c r="W204" i="4"/>
  <c r="X199" i="4"/>
  <c r="X197" i="4"/>
  <c r="X195" i="4"/>
  <c r="Y194" i="4"/>
  <c r="W194" i="4"/>
  <c r="X193" i="4"/>
  <c r="Y192" i="4"/>
  <c r="W192" i="4"/>
  <c r="X128" i="4"/>
  <c r="Y127" i="4"/>
  <c r="W127" i="4"/>
  <c r="X126" i="4"/>
  <c r="Y125" i="4"/>
  <c r="W125" i="4"/>
  <c r="X124" i="4"/>
  <c r="Y123" i="4"/>
  <c r="W123" i="4"/>
  <c r="X122" i="4"/>
  <c r="Y117" i="4"/>
  <c r="W117" i="4"/>
  <c r="Y113" i="4"/>
  <c r="W113" i="4"/>
  <c r="X112" i="4"/>
  <c r="Y111" i="4"/>
  <c r="W111" i="4"/>
  <c r="X110" i="4"/>
  <c r="Y109" i="4"/>
  <c r="W109" i="4"/>
  <c r="X108" i="4"/>
  <c r="Y107" i="4"/>
  <c r="W107" i="4"/>
  <c r="X106" i="4"/>
  <c r="X104" i="4"/>
  <c r="Y103" i="4"/>
  <c r="W103" i="4"/>
  <c r="X99" i="4"/>
  <c r="Y186" i="4"/>
  <c r="W186" i="4"/>
  <c r="Y184" i="4"/>
  <c r="W184" i="4"/>
  <c r="X181" i="4"/>
  <c r="X177" i="4"/>
  <c r="X175" i="4"/>
  <c r="X173" i="4"/>
  <c r="Y172" i="4"/>
  <c r="W172" i="4"/>
  <c r="Y170" i="4"/>
  <c r="W170" i="4"/>
  <c r="Y102" i="4"/>
  <c r="W102" i="4"/>
  <c r="X101" i="4"/>
  <c r="Y100" i="4"/>
  <c r="W100" i="4"/>
  <c r="Y98" i="4"/>
  <c r="W98" i="4"/>
  <c r="X156" i="4"/>
  <c r="Y155" i="4"/>
  <c r="W155" i="4"/>
  <c r="X148" i="4"/>
  <c r="Y146" i="4"/>
  <c r="W146" i="4"/>
  <c r="X145" i="4"/>
  <c r="Y144" i="4"/>
  <c r="W144" i="4"/>
  <c r="X143" i="4"/>
  <c r="Y140" i="4"/>
  <c r="W140" i="4"/>
  <c r="X139" i="4"/>
  <c r="Y136" i="4"/>
  <c r="W136" i="4"/>
  <c r="Y134" i="4"/>
  <c r="W134" i="4"/>
  <c r="X129" i="4"/>
  <c r="Y167" i="4"/>
  <c r="W167" i="4"/>
  <c r="Y165" i="4"/>
  <c r="W165" i="4"/>
  <c r="Y163" i="4"/>
  <c r="W163" i="4"/>
  <c r="X162" i="4"/>
  <c r="X230" i="4"/>
  <c r="Y229" i="4"/>
  <c r="W229" i="4"/>
  <c r="X228" i="4"/>
  <c r="X224" i="4"/>
  <c r="Y223" i="4"/>
  <c r="W223" i="4"/>
  <c r="Y219" i="4"/>
  <c r="W219" i="4"/>
  <c r="X218" i="4"/>
  <c r="Y217" i="4"/>
  <c r="W217" i="4"/>
  <c r="Y215" i="4"/>
  <c r="W215" i="4"/>
  <c r="X214" i="4"/>
  <c r="Y213" i="4"/>
  <c r="W213" i="4"/>
  <c r="X212" i="4"/>
  <c r="Y211" i="4"/>
  <c r="W211" i="4"/>
  <c r="X210" i="4"/>
  <c r="Y209" i="4"/>
  <c r="W209" i="4"/>
  <c r="X206" i="4"/>
  <c r="X204" i="4"/>
  <c r="Y199" i="4"/>
  <c r="W199" i="4"/>
  <c r="Y197" i="4"/>
  <c r="W197" i="4"/>
  <c r="Y195" i="4"/>
  <c r="W195" i="4"/>
  <c r="X194" i="4"/>
  <c r="Y193" i="4"/>
  <c r="W193" i="4"/>
  <c r="X192" i="4"/>
  <c r="Y128" i="4"/>
  <c r="W128" i="4"/>
  <c r="X127" i="4"/>
  <c r="Y126" i="4"/>
  <c r="W126" i="4"/>
  <c r="X125" i="4"/>
  <c r="Y124" i="4"/>
  <c r="W124" i="4"/>
  <c r="X123" i="4"/>
  <c r="Y122" i="4"/>
  <c r="W122" i="4"/>
  <c r="X117" i="4"/>
  <c r="X113" i="4"/>
  <c r="Y112" i="4"/>
  <c r="W112" i="4"/>
  <c r="X111" i="4"/>
  <c r="Y110" i="4"/>
  <c r="W110" i="4"/>
  <c r="X109" i="4"/>
  <c r="Y108" i="4"/>
  <c r="W108" i="4"/>
  <c r="X107" i="4"/>
  <c r="Y106" i="4"/>
  <c r="W106" i="4"/>
  <c r="Y104" i="4"/>
  <c r="W104" i="4"/>
  <c r="X103" i="4"/>
  <c r="Y99" i="4"/>
  <c r="W99" i="4"/>
  <c r="X186" i="4"/>
  <c r="X184" i="4"/>
  <c r="Y181" i="4"/>
  <c r="W181" i="4"/>
  <c r="Y177" i="4"/>
  <c r="W177" i="4"/>
  <c r="Y175" i="4"/>
  <c r="W175" i="4"/>
  <c r="Y173" i="4"/>
  <c r="W173" i="4"/>
  <c r="X172" i="4"/>
  <c r="X170" i="4"/>
  <c r="X102" i="4"/>
  <c r="Y101" i="4"/>
  <c r="W101" i="4"/>
  <c r="X100" i="4"/>
  <c r="X98" i="4"/>
  <c r="X19" i="4"/>
  <c r="W19" i="4"/>
  <c r="AN230" i="4"/>
  <c r="S19" i="4"/>
  <c r="T156" i="4"/>
  <c r="AO156" i="4"/>
  <c r="S155" i="4"/>
  <c r="AN155" i="4"/>
  <c r="S148" i="4"/>
  <c r="AN148" i="4"/>
  <c r="U145" i="4"/>
  <c r="AP145" i="4"/>
  <c r="T144" i="4"/>
  <c r="AO144" i="4"/>
  <c r="S143" i="4"/>
  <c r="AN143" i="4"/>
  <c r="U139" i="4"/>
  <c r="AP139" i="4"/>
  <c r="U129" i="4"/>
  <c r="AP129" i="4"/>
  <c r="T167" i="4"/>
  <c r="AO167" i="4"/>
  <c r="S163" i="4"/>
  <c r="AN163" i="4"/>
  <c r="U229" i="4"/>
  <c r="AP229" i="4"/>
  <c r="T228" i="4"/>
  <c r="AO228" i="4"/>
  <c r="S224" i="4"/>
  <c r="AN224" i="4"/>
  <c r="U218" i="4"/>
  <c r="AP218" i="4"/>
  <c r="T217" i="4"/>
  <c r="AO217" i="4"/>
  <c r="U214" i="4"/>
  <c r="AP214" i="4"/>
  <c r="T213" i="4"/>
  <c r="AO213" i="4"/>
  <c r="U212" i="4"/>
  <c r="AP212" i="4"/>
  <c r="T211" i="4"/>
  <c r="AO211" i="4"/>
  <c r="S210" i="4"/>
  <c r="AN210" i="4"/>
  <c r="S206" i="4"/>
  <c r="AN206" i="4"/>
  <c r="U204" i="4"/>
  <c r="AP204" i="4"/>
  <c r="T199" i="4"/>
  <c r="AO199" i="4"/>
  <c r="T195" i="4"/>
  <c r="AO195" i="4"/>
  <c r="S194" i="4"/>
  <c r="AN194" i="4"/>
  <c r="S192" i="4"/>
  <c r="AN192" i="4"/>
  <c r="U127" i="4"/>
  <c r="AP127" i="4"/>
  <c r="T126" i="4"/>
  <c r="AO126" i="4"/>
  <c r="S125" i="4"/>
  <c r="AN125" i="4"/>
  <c r="U123" i="4"/>
  <c r="AP123" i="4"/>
  <c r="T122" i="4"/>
  <c r="AO122" i="4"/>
  <c r="U117" i="4"/>
  <c r="AP117" i="4"/>
  <c r="S113" i="4"/>
  <c r="AN113" i="4"/>
  <c r="S111" i="4"/>
  <c r="AN111" i="4"/>
  <c r="U155" i="4"/>
  <c r="AP155" i="4"/>
  <c r="U148" i="4"/>
  <c r="AP148" i="4"/>
  <c r="T146" i="4"/>
  <c r="AO146" i="4"/>
  <c r="S145" i="4"/>
  <c r="AN145" i="4"/>
  <c r="U143" i="4"/>
  <c r="AP143" i="4"/>
  <c r="T140" i="4"/>
  <c r="AO140" i="4"/>
  <c r="S139" i="4"/>
  <c r="AN139" i="4"/>
  <c r="T136" i="4"/>
  <c r="AO136" i="4"/>
  <c r="T134" i="4"/>
  <c r="AO134" i="4"/>
  <c r="S129" i="4"/>
  <c r="AN129" i="4"/>
  <c r="T165" i="4"/>
  <c r="AO165" i="4"/>
  <c r="U163" i="4"/>
  <c r="AP163" i="4"/>
  <c r="T162" i="4"/>
  <c r="AO162" i="4"/>
  <c r="T230" i="4"/>
  <c r="AO230" i="4"/>
  <c r="S229" i="4"/>
  <c r="AN229" i="4"/>
  <c r="U224" i="4"/>
  <c r="AP224" i="4"/>
  <c r="T223" i="4"/>
  <c r="AO223" i="4"/>
  <c r="T219" i="4"/>
  <c r="AO219" i="4"/>
  <c r="S218" i="4"/>
  <c r="AN218" i="4"/>
  <c r="T215" i="4"/>
  <c r="AO215" i="4"/>
  <c r="S214" i="4"/>
  <c r="AN214" i="4"/>
  <c r="S212" i="4"/>
  <c r="AN212" i="4"/>
  <c r="U210" i="4"/>
  <c r="AP210" i="4"/>
  <c r="T209" i="4"/>
  <c r="AO209" i="4"/>
  <c r="U206" i="4"/>
  <c r="AP206" i="4"/>
  <c r="S204" i="4"/>
  <c r="AN204" i="4"/>
  <c r="T197" i="4"/>
  <c r="AO197" i="4"/>
  <c r="U194" i="4"/>
  <c r="AP194" i="4"/>
  <c r="T193" i="4"/>
  <c r="AO193" i="4"/>
  <c r="U192" i="4"/>
  <c r="AP192" i="4"/>
  <c r="T128" i="4"/>
  <c r="AO128" i="4"/>
  <c r="S127" i="4"/>
  <c r="AN127" i="4"/>
  <c r="U125" i="4"/>
  <c r="AP125" i="4"/>
  <c r="T124" i="4"/>
  <c r="AO124" i="4"/>
  <c r="S123" i="4"/>
  <c r="AN123" i="4"/>
  <c r="S117" i="4"/>
  <c r="AN117" i="4"/>
  <c r="U113" i="4"/>
  <c r="AP113" i="4"/>
  <c r="T112" i="4"/>
  <c r="AO112" i="4"/>
  <c r="U111" i="4"/>
  <c r="AP111" i="4"/>
  <c r="U110" i="4"/>
  <c r="AP110" i="4"/>
  <c r="S110" i="4"/>
  <c r="AN110" i="4"/>
  <c r="T109" i="4"/>
  <c r="AO109" i="4"/>
  <c r="U108" i="4"/>
  <c r="AP108" i="4"/>
  <c r="S108" i="4"/>
  <c r="AN108" i="4"/>
  <c r="T107" i="4"/>
  <c r="AO107" i="4"/>
  <c r="U106" i="4"/>
  <c r="AP106" i="4"/>
  <c r="S106" i="4"/>
  <c r="AN106" i="4"/>
  <c r="U104" i="4"/>
  <c r="AP104" i="4"/>
  <c r="S104" i="4"/>
  <c r="AN104" i="4"/>
  <c r="T103" i="4"/>
  <c r="AO103" i="4"/>
  <c r="U99" i="4"/>
  <c r="AP99" i="4"/>
  <c r="S99" i="4"/>
  <c r="AN99" i="4"/>
  <c r="T186" i="4"/>
  <c r="AO186" i="4"/>
  <c r="T184" i="4"/>
  <c r="AO184" i="4"/>
  <c r="U181" i="4"/>
  <c r="AP181" i="4"/>
  <c r="S181" i="4"/>
  <c r="AN181" i="4"/>
  <c r="U177" i="4"/>
  <c r="AP177" i="4"/>
  <c r="S177" i="4"/>
  <c r="AN177" i="4"/>
  <c r="U175" i="4"/>
  <c r="AP175" i="4"/>
  <c r="S175" i="4"/>
  <c r="AN175" i="4"/>
  <c r="T173" i="4"/>
  <c r="AO173" i="4"/>
  <c r="U172" i="4"/>
  <c r="AP172" i="4"/>
  <c r="S172" i="4"/>
  <c r="AN172" i="4"/>
  <c r="U170" i="4"/>
  <c r="AP170" i="4"/>
  <c r="S170" i="4"/>
  <c r="AN170" i="4"/>
  <c r="T102" i="4"/>
  <c r="AO102" i="4"/>
  <c r="U101" i="4"/>
  <c r="AP101" i="4"/>
  <c r="S101" i="4"/>
  <c r="AN101" i="4"/>
  <c r="T100" i="4"/>
  <c r="AO100" i="4"/>
  <c r="T98" i="4"/>
  <c r="AO98" i="4"/>
  <c r="T19" i="4"/>
  <c r="AO19" i="4"/>
  <c r="U156" i="4"/>
  <c r="AP156" i="4"/>
  <c r="S156" i="4"/>
  <c r="AN156" i="4"/>
  <c r="T155" i="4"/>
  <c r="AO155" i="4"/>
  <c r="T148" i="4"/>
  <c r="AO148" i="4"/>
  <c r="U146" i="4"/>
  <c r="AP146" i="4"/>
  <c r="S146" i="4"/>
  <c r="AN146" i="4"/>
  <c r="T145" i="4"/>
  <c r="AO145" i="4"/>
  <c r="U144" i="4"/>
  <c r="AP144" i="4"/>
  <c r="S144" i="4"/>
  <c r="AN144" i="4"/>
  <c r="T143" i="4"/>
  <c r="AO143" i="4"/>
  <c r="U140" i="4"/>
  <c r="AP140" i="4"/>
  <c r="S140" i="4"/>
  <c r="AN140" i="4"/>
  <c r="T139" i="4"/>
  <c r="AO139" i="4"/>
  <c r="U136" i="4"/>
  <c r="AP136" i="4"/>
  <c r="S136" i="4"/>
  <c r="AN136" i="4"/>
  <c r="U134" i="4"/>
  <c r="AP134" i="4"/>
  <c r="S134" i="4"/>
  <c r="AN134" i="4"/>
  <c r="T129" i="4"/>
  <c r="AO129" i="4"/>
  <c r="U167" i="4"/>
  <c r="AP167" i="4"/>
  <c r="S167" i="4"/>
  <c r="AN167" i="4"/>
  <c r="U165" i="4"/>
  <c r="AP165" i="4"/>
  <c r="S165" i="4"/>
  <c r="AN165" i="4"/>
  <c r="T163" i="4"/>
  <c r="AO163" i="4"/>
  <c r="U162" i="4"/>
  <c r="AP162" i="4"/>
  <c r="S162" i="4"/>
  <c r="AN162" i="4"/>
  <c r="U230" i="4"/>
  <c r="AP230" i="4"/>
  <c r="S230" i="4"/>
  <c r="T229" i="4"/>
  <c r="AO229" i="4"/>
  <c r="U228" i="4"/>
  <c r="AP228" i="4"/>
  <c r="S228" i="4"/>
  <c r="AN228" i="4"/>
  <c r="T224" i="4"/>
  <c r="AO224" i="4"/>
  <c r="U223" i="4"/>
  <c r="AP223" i="4"/>
  <c r="S223" i="4"/>
  <c r="AN223" i="4"/>
  <c r="U219" i="4"/>
  <c r="AP219" i="4"/>
  <c r="S219" i="4"/>
  <c r="AN219" i="4"/>
  <c r="T218" i="4"/>
  <c r="AO218" i="4"/>
  <c r="U217" i="4"/>
  <c r="AP217" i="4"/>
  <c r="S217" i="4"/>
  <c r="AN217" i="4"/>
  <c r="U215" i="4"/>
  <c r="AP215" i="4"/>
  <c r="S215" i="4"/>
  <c r="AN215" i="4"/>
  <c r="T214" i="4"/>
  <c r="AO214" i="4"/>
  <c r="U213" i="4"/>
  <c r="AP213" i="4"/>
  <c r="S213" i="4"/>
  <c r="AN213" i="4"/>
  <c r="T212" i="4"/>
  <c r="AO212" i="4"/>
  <c r="U211" i="4"/>
  <c r="AP211" i="4"/>
  <c r="S211" i="4"/>
  <c r="AN211" i="4"/>
  <c r="T210" i="4"/>
  <c r="AO210" i="4"/>
  <c r="U209" i="4"/>
  <c r="AP209" i="4"/>
  <c r="S209" i="4"/>
  <c r="AN209" i="4"/>
  <c r="T206" i="4"/>
  <c r="AO206" i="4"/>
  <c r="T204" i="4"/>
  <c r="AO204" i="4"/>
  <c r="U199" i="4"/>
  <c r="AP199" i="4"/>
  <c r="S199" i="4"/>
  <c r="AN199" i="4"/>
  <c r="U197" i="4"/>
  <c r="AP197" i="4"/>
  <c r="S197" i="4"/>
  <c r="AN197" i="4"/>
  <c r="U195" i="4"/>
  <c r="AP195" i="4"/>
  <c r="S195" i="4"/>
  <c r="AN195" i="4"/>
  <c r="T194" i="4"/>
  <c r="AO194" i="4"/>
  <c r="U193" i="4"/>
  <c r="AP193" i="4"/>
  <c r="S193" i="4"/>
  <c r="AN193" i="4"/>
  <c r="T192" i="4"/>
  <c r="AO192" i="4"/>
  <c r="U128" i="4"/>
  <c r="AP128" i="4"/>
  <c r="S128" i="4"/>
  <c r="AN128" i="4"/>
  <c r="T127" i="4"/>
  <c r="AO127" i="4"/>
  <c r="U126" i="4"/>
  <c r="AP126" i="4"/>
  <c r="S126" i="4"/>
  <c r="AN126" i="4"/>
  <c r="T125" i="4"/>
  <c r="AO125" i="4"/>
  <c r="U124" i="4"/>
  <c r="AP124" i="4"/>
  <c r="S124" i="4"/>
  <c r="AN124" i="4"/>
  <c r="T123" i="4"/>
  <c r="AO123" i="4"/>
  <c r="U122" i="4"/>
  <c r="AP122" i="4"/>
  <c r="S122" i="4"/>
  <c r="AN122" i="4"/>
  <c r="T117" i="4"/>
  <c r="AO117" i="4"/>
  <c r="T113" i="4"/>
  <c r="AO113" i="4"/>
  <c r="U112" i="4"/>
  <c r="AP112" i="4"/>
  <c r="S112" i="4"/>
  <c r="AN112" i="4"/>
  <c r="T111" i="4"/>
  <c r="AO111" i="4"/>
  <c r="T110" i="4"/>
  <c r="AO110" i="4"/>
  <c r="U109" i="4"/>
  <c r="AP109" i="4"/>
  <c r="S109" i="4"/>
  <c r="AN109" i="4"/>
  <c r="T108" i="4"/>
  <c r="AO108" i="4"/>
  <c r="U107" i="4"/>
  <c r="AP107" i="4"/>
  <c r="S107" i="4"/>
  <c r="AN107" i="4"/>
  <c r="T106" i="4"/>
  <c r="AO106" i="4"/>
  <c r="T104" i="4"/>
  <c r="AO104" i="4"/>
  <c r="U103" i="4"/>
  <c r="AP103" i="4"/>
  <c r="S103" i="4"/>
  <c r="AN103" i="4"/>
  <c r="T99" i="4"/>
  <c r="AO99" i="4"/>
  <c r="U186" i="4"/>
  <c r="AP186" i="4"/>
  <c r="S186" i="4"/>
  <c r="AN186" i="4"/>
  <c r="U184" i="4"/>
  <c r="AP184" i="4"/>
  <c r="S184" i="4"/>
  <c r="AN184" i="4"/>
  <c r="T181" i="4"/>
  <c r="AO181" i="4"/>
  <c r="T177" i="4"/>
  <c r="AO177" i="4"/>
  <c r="T175" i="4"/>
  <c r="AO175" i="4"/>
  <c r="U173" i="4"/>
  <c r="AP173" i="4"/>
  <c r="S173" i="4"/>
  <c r="AN173" i="4"/>
  <c r="T172" i="4"/>
  <c r="AO172" i="4"/>
  <c r="T170" i="4"/>
  <c r="AO170" i="4"/>
  <c r="U102" i="4"/>
  <c r="AP102" i="4"/>
  <c r="S102" i="4"/>
  <c r="AN102" i="4"/>
  <c r="T101" i="4"/>
  <c r="AO101" i="4"/>
  <c r="U100" i="4"/>
  <c r="AP100" i="4"/>
  <c r="S100" i="4"/>
  <c r="AN100" i="4"/>
  <c r="U98" i="4"/>
  <c r="AP98" i="4"/>
  <c r="S98" i="4"/>
  <c r="AN98" i="4"/>
  <c r="U19" i="4"/>
  <c r="AP19" i="4"/>
  <c r="AN19" i="4"/>
  <c r="S64" i="4" l="1"/>
  <c r="AM157" i="4" l="1"/>
  <c r="AO157" i="4" s="1"/>
  <c r="AM80" i="4"/>
  <c r="AN80" i="4" s="1"/>
  <c r="AM32" i="4"/>
  <c r="AN32" i="4" s="1"/>
  <c r="AM79" i="4"/>
  <c r="AN79" i="4" s="1"/>
  <c r="AM64" i="4"/>
  <c r="AN64" i="4" s="1"/>
  <c r="S80" i="4"/>
  <c r="T157" i="4"/>
  <c r="S157" i="4"/>
  <c r="S79" i="4"/>
  <c r="S32" i="4"/>
  <c r="U157" i="4"/>
  <c r="AN157" i="4" l="1"/>
  <c r="AP157" i="4"/>
  <c r="AM87" i="4"/>
  <c r="AN87" i="4" s="1"/>
  <c r="S87" i="4"/>
  <c r="U159" i="4"/>
  <c r="AM14" i="4"/>
  <c r="AM67" i="4"/>
  <c r="AM11" i="4"/>
  <c r="AM9" i="4"/>
  <c r="AM97" i="4" l="1"/>
  <c r="AP97" i="4" s="1"/>
  <c r="AM164" i="4"/>
  <c r="AO164" i="4" s="1"/>
  <c r="AM196" i="4"/>
  <c r="AN196" i="4" s="1"/>
  <c r="AM225" i="4"/>
  <c r="AO225" i="4" s="1"/>
  <c r="AM93" i="4"/>
  <c r="AN93" i="4" s="1"/>
  <c r="AM220" i="4"/>
  <c r="AN220" i="4" s="1"/>
  <c r="AM161" i="4"/>
  <c r="AO161" i="4" s="1"/>
  <c r="AM168" i="4"/>
  <c r="AN168" i="4" s="1"/>
  <c r="AM132" i="4"/>
  <c r="AN132" i="4" s="1"/>
  <c r="AM26" i="4"/>
  <c r="AN26" i="4" s="1"/>
  <c r="AM43" i="4"/>
  <c r="AN43" i="4" s="1"/>
  <c r="AM208" i="4"/>
  <c r="AO208" i="4" s="1"/>
  <c r="AM189" i="4"/>
  <c r="AO189" i="4" s="1"/>
  <c r="AM185" i="4"/>
  <c r="AN185" i="4" s="1"/>
  <c r="AM73" i="4"/>
  <c r="AN73" i="4" s="1"/>
  <c r="AM160" i="4"/>
  <c r="AN160" i="4" s="1"/>
  <c r="AM200" i="4"/>
  <c r="AN200" i="4" s="1"/>
  <c r="AM169" i="4"/>
  <c r="AN169" i="4" s="1"/>
  <c r="AM174" i="4"/>
  <c r="AO174" i="4" s="1"/>
  <c r="AM221" i="4"/>
  <c r="AO221" i="4" s="1"/>
  <c r="AM75" i="4"/>
  <c r="AN75" i="4" s="1"/>
  <c r="AM116" i="4"/>
  <c r="AP116" i="4" s="1"/>
  <c r="AM63" i="4"/>
  <c r="AN63" i="4" s="1"/>
  <c r="AM227" i="4"/>
  <c r="AO227" i="4" s="1"/>
  <c r="AM179" i="4"/>
  <c r="AP179" i="4" s="1"/>
  <c r="AM49" i="4"/>
  <c r="AN49" i="4" s="1"/>
  <c r="AM39" i="4"/>
  <c r="AN39" i="4" s="1"/>
  <c r="AM45" i="4"/>
  <c r="AN45" i="4" s="1"/>
  <c r="AM203" i="4"/>
  <c r="AN203" i="4" s="1"/>
  <c r="AM205" i="4"/>
  <c r="AN205" i="4" s="1"/>
  <c r="AM118" i="4"/>
  <c r="AO118" i="4" s="1"/>
  <c r="AM159" i="4"/>
  <c r="AO159" i="4" s="1"/>
  <c r="AM171" i="4"/>
  <c r="AN171" i="4" s="1"/>
  <c r="AM131" i="4"/>
  <c r="AO131" i="4" s="1"/>
  <c r="AM34" i="4"/>
  <c r="AN34" i="4" s="1"/>
  <c r="AM198" i="4"/>
  <c r="AN198" i="4" s="1"/>
  <c r="AM150" i="4"/>
  <c r="AN150" i="4" s="1"/>
  <c r="AM182" i="4"/>
  <c r="AO182" i="4" s="1"/>
  <c r="AM135" i="4"/>
  <c r="AO135" i="4" s="1"/>
  <c r="AM89" i="4"/>
  <c r="AN89" i="4" s="1"/>
  <c r="AM70" i="4"/>
  <c r="AN70" i="4" s="1"/>
  <c r="AM59" i="4"/>
  <c r="AN59" i="4" s="1"/>
  <c r="AM180" i="4"/>
  <c r="AO180" i="4" s="1"/>
  <c r="AM35" i="4"/>
  <c r="AN35" i="4" s="1"/>
  <c r="AM226" i="4"/>
  <c r="AN226" i="4" s="1"/>
  <c r="AM141" i="4"/>
  <c r="AO141" i="4" s="1"/>
  <c r="AM50" i="4"/>
  <c r="AN50" i="4" s="1"/>
  <c r="AM47" i="4"/>
  <c r="AN47" i="4" s="1"/>
  <c r="AM51" i="4"/>
  <c r="AN51" i="4" s="1"/>
  <c r="AM202" i="4"/>
  <c r="AN202" i="4" s="1"/>
  <c r="AM178" i="4"/>
  <c r="AP178" i="4" s="1"/>
  <c r="AM152" i="4"/>
  <c r="AO152" i="4" s="1"/>
  <c r="AM190" i="4"/>
  <c r="AO190" i="4" s="1"/>
  <c r="AM154" i="4"/>
  <c r="AO154" i="4" s="1"/>
  <c r="AM149" i="4"/>
  <c r="AN149" i="4" s="1"/>
  <c r="AM158" i="4"/>
  <c r="AO158" i="4" s="1"/>
  <c r="AM115" i="4"/>
  <c r="AP115" i="4" s="1"/>
  <c r="AM23" i="4"/>
  <c r="AN23" i="4" s="1"/>
  <c r="AM24" i="4"/>
  <c r="AN24" i="4" s="1"/>
  <c r="U203" i="4"/>
  <c r="U171" i="4"/>
  <c r="T179" i="4"/>
  <c r="T203" i="4"/>
  <c r="S159" i="4"/>
  <c r="T171" i="4"/>
  <c r="S116" i="4"/>
  <c r="S179" i="4"/>
  <c r="T159" i="4"/>
  <c r="S171" i="4"/>
  <c r="S203" i="4"/>
  <c r="U115" i="4"/>
  <c r="U189" i="4"/>
  <c r="S154" i="4"/>
  <c r="U208" i="4"/>
  <c r="U149" i="4"/>
  <c r="U178" i="4"/>
  <c r="U190" i="4"/>
  <c r="U158" i="4"/>
  <c r="T154" i="4"/>
  <c r="U200" i="4"/>
  <c r="S221" i="4"/>
  <c r="S220" i="4"/>
  <c r="T227" i="4"/>
  <c r="U152" i="4"/>
  <c r="U131" i="4"/>
  <c r="S26" i="4"/>
  <c r="S49" i="4"/>
  <c r="U220" i="4"/>
  <c r="T118" i="4"/>
  <c r="S131" i="4"/>
  <c r="T205" i="4"/>
  <c r="S141" i="4"/>
  <c r="S118" i="4"/>
  <c r="S205" i="4"/>
  <c r="S45" i="4"/>
  <c r="T220" i="4"/>
  <c r="U118" i="4"/>
  <c r="T131" i="4"/>
  <c r="U205" i="4"/>
  <c r="S75" i="4"/>
  <c r="T182" i="4"/>
  <c r="T160" i="4"/>
  <c r="S149" i="4"/>
  <c r="T149" i="4"/>
  <c r="U227" i="4"/>
  <c r="S196" i="4"/>
  <c r="T178" i="4"/>
  <c r="T190" i="4"/>
  <c r="S190" i="4"/>
  <c r="U154" i="4"/>
  <c r="T168" i="4"/>
  <c r="T174" i="4"/>
  <c r="S115" i="4"/>
  <c r="T115" i="4"/>
  <c r="T158" i="4"/>
  <c r="S158" i="4"/>
  <c r="S35" i="4"/>
  <c r="S24" i="4"/>
  <c r="S150" i="4"/>
  <c r="T180" i="4"/>
  <c r="S164" i="4"/>
  <c r="S169" i="4"/>
  <c r="S132" i="4"/>
  <c r="U198" i="4"/>
  <c r="T185" i="4"/>
  <c r="T226" i="4"/>
  <c r="T161" i="4"/>
  <c r="S73" i="4"/>
  <c r="U97" i="4"/>
  <c r="S182" i="4"/>
  <c r="U135" i="4"/>
  <c r="S180" i="4"/>
  <c r="T164" i="4"/>
  <c r="S202" i="4"/>
  <c r="S160" i="4"/>
  <c r="U116" i="4"/>
  <c r="T116" i="4"/>
  <c r="S227" i="4"/>
  <c r="S185" i="4"/>
  <c r="U196" i="4"/>
  <c r="T196" i="4"/>
  <c r="S178" i="4"/>
  <c r="T152" i="4"/>
  <c r="S152" i="4"/>
  <c r="S168" i="4"/>
  <c r="S174" i="4"/>
  <c r="U225" i="4"/>
  <c r="S226" i="4"/>
  <c r="U161" i="4"/>
  <c r="T221" i="4"/>
  <c r="S70" i="4"/>
  <c r="S47" i="4"/>
  <c r="S93" i="4"/>
  <c r="T97" i="4"/>
  <c r="U150" i="4"/>
  <c r="T150" i="4"/>
  <c r="U182" i="4"/>
  <c r="S135" i="4"/>
  <c r="T135" i="4"/>
  <c r="U180" i="4"/>
  <c r="U141" i="4"/>
  <c r="T141" i="4"/>
  <c r="U164" i="4"/>
  <c r="U202" i="4"/>
  <c r="T202" i="4"/>
  <c r="U160" i="4"/>
  <c r="U169" i="4"/>
  <c r="T169" i="4"/>
  <c r="U132" i="4"/>
  <c r="T132" i="4"/>
  <c r="S198" i="4"/>
  <c r="T198" i="4"/>
  <c r="T189" i="4"/>
  <c r="S189" i="4"/>
  <c r="U185" i="4"/>
  <c r="U168" i="4"/>
  <c r="U174" i="4"/>
  <c r="S225" i="4"/>
  <c r="T225" i="4"/>
  <c r="U226" i="4"/>
  <c r="T208" i="4"/>
  <c r="S208" i="4"/>
  <c r="T200" i="4"/>
  <c r="S200" i="4"/>
  <c r="S161" i="4"/>
  <c r="U221" i="4"/>
  <c r="S97" i="4"/>
  <c r="S89" i="4"/>
  <c r="S59" i="4"/>
  <c r="S50" i="4"/>
  <c r="S51" i="4"/>
  <c r="S23" i="4"/>
  <c r="S63" i="4"/>
  <c r="U179" i="4"/>
  <c r="S39" i="4"/>
  <c r="AM18" i="4"/>
  <c r="AM10" i="4"/>
  <c r="AM8" i="4"/>
  <c r="S34" i="4"/>
  <c r="S43" i="4"/>
  <c r="AP131" i="4" l="1"/>
  <c r="AP182" i="4"/>
  <c r="AP132" i="4"/>
  <c r="AN225" i="4"/>
  <c r="AN159" i="4"/>
  <c r="AO196" i="4"/>
  <c r="AO168" i="4"/>
  <c r="AP135" i="4"/>
  <c r="AP161" i="4"/>
  <c r="AN141" i="4"/>
  <c r="AP225" i="4"/>
  <c r="AN164" i="4"/>
  <c r="AO220" i="4"/>
  <c r="AO132" i="4"/>
  <c r="S12" i="4"/>
  <c r="AP220" i="4"/>
  <c r="AN178" i="4"/>
  <c r="AP164" i="4"/>
  <c r="AP200" i="4"/>
  <c r="AN97" i="4"/>
  <c r="AO149" i="4"/>
  <c r="AN154" i="4"/>
  <c r="AN179" i="4"/>
  <c r="AO97" i="4"/>
  <c r="AP185" i="4"/>
  <c r="AN152" i="4"/>
  <c r="AP196" i="4"/>
  <c r="AO160" i="4"/>
  <c r="AM188" i="4"/>
  <c r="AO188" i="4" s="1"/>
  <c r="AM56" i="4"/>
  <c r="AN56" i="4" s="1"/>
  <c r="AM119" i="4"/>
  <c r="AO119" i="4" s="1"/>
  <c r="AM133" i="4"/>
  <c r="AO133" i="4" s="1"/>
  <c r="AM147" i="4"/>
  <c r="AO147" i="4" s="1"/>
  <c r="AP149" i="4"/>
  <c r="AO169" i="4"/>
  <c r="AP168" i="4"/>
  <c r="AO179" i="4"/>
  <c r="AP208" i="4"/>
  <c r="AP226" i="4"/>
  <c r="AN161" i="4"/>
  <c r="AN208" i="4"/>
  <c r="AN135" i="4"/>
  <c r="AN131" i="4"/>
  <c r="AN174" i="4"/>
  <c r="AP152" i="4"/>
  <c r="AO185" i="4"/>
  <c r="AO198" i="4"/>
  <c r="AP154" i="4"/>
  <c r="AN116" i="4"/>
  <c r="AO115" i="4"/>
  <c r="AP198" i="4"/>
  <c r="AN227" i="4"/>
  <c r="AO200" i="4"/>
  <c r="AP141" i="4"/>
  <c r="AM176" i="4"/>
  <c r="AO176" i="4" s="1"/>
  <c r="AM153" i="4"/>
  <c r="AN153" i="4" s="1"/>
  <c r="AM48" i="4"/>
  <c r="AN48" i="4" s="1"/>
  <c r="AM216" i="4"/>
  <c r="AN216" i="4" s="1"/>
  <c r="AM201" i="4"/>
  <c r="AN201" i="4" s="1"/>
  <c r="AM41" i="4"/>
  <c r="AN41" i="4" s="1"/>
  <c r="AM38" i="4"/>
  <c r="AN38" i="4" s="1"/>
  <c r="AM46" i="4"/>
  <c r="AN46" i="4" s="1"/>
  <c r="AM71" i="4"/>
  <c r="AN71" i="4" s="1"/>
  <c r="AM183" i="4"/>
  <c r="AN183" i="4" s="1"/>
  <c r="AM130" i="4"/>
  <c r="AN130" i="4" s="1"/>
  <c r="AM105" i="4"/>
  <c r="AN105" i="4" s="1"/>
  <c r="AM166" i="4"/>
  <c r="AN166" i="4" s="1"/>
  <c r="AM142" i="4"/>
  <c r="AO142" i="4" s="1"/>
  <c r="AM91" i="4"/>
  <c r="AN91" i="4" s="1"/>
  <c r="AM137" i="4"/>
  <c r="AN137" i="4" s="1"/>
  <c r="AM138" i="4"/>
  <c r="AN138" i="4" s="1"/>
  <c r="AM151" i="4"/>
  <c r="AN151" i="4" s="1"/>
  <c r="AM191" i="4"/>
  <c r="AN191" i="4" s="1"/>
  <c r="AM120" i="4"/>
  <c r="AO120" i="4" s="1"/>
  <c r="AM28" i="4"/>
  <c r="AN28" i="4" s="1"/>
  <c r="AM114" i="4"/>
  <c r="AN114" i="4" s="1"/>
  <c r="AM60" i="4"/>
  <c r="AN60" i="4" s="1"/>
  <c r="AM44" i="4"/>
  <c r="AN44" i="4" s="1"/>
  <c r="AM207" i="4"/>
  <c r="AO207" i="4" s="1"/>
  <c r="AM222" i="4"/>
  <c r="AO222" i="4" s="1"/>
  <c r="AM121" i="4"/>
  <c r="AN121" i="4" s="1"/>
  <c r="AP150" i="4"/>
  <c r="AN115" i="4"/>
  <c r="AP118" i="4"/>
  <c r="AP190" i="4"/>
  <c r="AP189" i="4"/>
  <c r="AO116" i="4"/>
  <c r="AP160" i="4"/>
  <c r="AP171" i="4"/>
  <c r="AO205" i="4"/>
  <c r="AP202" i="4"/>
  <c r="AO226" i="4"/>
  <c r="AN221" i="4"/>
  <c r="AP180" i="4"/>
  <c r="AN182" i="4"/>
  <c r="AP158" i="4"/>
  <c r="AN118" i="4"/>
  <c r="AN190" i="4"/>
  <c r="AO203" i="4"/>
  <c r="AP227" i="4"/>
  <c r="AP205" i="4"/>
  <c r="AN158" i="4"/>
  <c r="AO178" i="4"/>
  <c r="AP203" i="4"/>
  <c r="AO150" i="4"/>
  <c r="AP169" i="4"/>
  <c r="AP174" i="4"/>
  <c r="AN189" i="4"/>
  <c r="AO202" i="4"/>
  <c r="AP159" i="4"/>
  <c r="AP221" i="4"/>
  <c r="AO171" i="4"/>
  <c r="AN180" i="4"/>
  <c r="AM12" i="4"/>
  <c r="AN12" i="4" s="1"/>
  <c r="AM15" i="4"/>
  <c r="AP15" i="4" s="1"/>
  <c r="S15" i="4"/>
  <c r="T15" i="4"/>
  <c r="S44" i="4"/>
  <c r="S41" i="4"/>
  <c r="U121" i="4"/>
  <c r="S105" i="4"/>
  <c r="U176" i="4"/>
  <c r="S133" i="4"/>
  <c r="S188" i="4"/>
  <c r="S222" i="4"/>
  <c r="U191" i="4"/>
  <c r="T142" i="4"/>
  <c r="U201" i="4"/>
  <c r="U130" i="4"/>
  <c r="S207" i="4"/>
  <c r="T138" i="4"/>
  <c r="S119" i="4"/>
  <c r="S120" i="4"/>
  <c r="U166" i="4"/>
  <c r="S91" i="4"/>
  <c r="S151" i="4"/>
  <c r="U216" i="4"/>
  <c r="T188" i="4"/>
  <c r="U183" i="4"/>
  <c r="T133" i="4"/>
  <c r="U147" i="4"/>
  <c r="T207" i="4"/>
  <c r="U138" i="4"/>
  <c r="T119" i="4"/>
  <c r="T120" i="4"/>
  <c r="U114" i="4"/>
  <c r="T105" i="4"/>
  <c r="S142" i="4"/>
  <c r="U137" i="4"/>
  <c r="S28" i="4"/>
  <c r="S46" i="4"/>
  <c r="S153" i="4"/>
  <c r="U151" i="4"/>
  <c r="S183" i="4"/>
  <c r="T216" i="4"/>
  <c r="S216" i="4"/>
  <c r="U15" i="4"/>
  <c r="T201" i="4"/>
  <c r="S201" i="4"/>
  <c r="U188" i="4"/>
  <c r="T183" i="4"/>
  <c r="T130" i="4"/>
  <c r="S130" i="4"/>
  <c r="U133" i="4"/>
  <c r="T147" i="4"/>
  <c r="S147" i="4"/>
  <c r="U207" i="4"/>
  <c r="U222" i="4"/>
  <c r="T222" i="4"/>
  <c r="S138" i="4"/>
  <c r="T121" i="4"/>
  <c r="S121" i="4"/>
  <c r="U119" i="4"/>
  <c r="T191" i="4"/>
  <c r="S191" i="4"/>
  <c r="U120" i="4"/>
  <c r="T114" i="4"/>
  <c r="S114" i="4"/>
  <c r="U105" i="4"/>
  <c r="S166" i="4"/>
  <c r="T166" i="4"/>
  <c r="U142" i="4"/>
  <c r="S137" i="4"/>
  <c r="T137" i="4"/>
  <c r="S56" i="4"/>
  <c r="S60" i="4"/>
  <c r="S38" i="4"/>
  <c r="S71" i="4"/>
  <c r="U153" i="4"/>
  <c r="T151" i="4"/>
  <c r="S48" i="4"/>
  <c r="T153" i="4"/>
  <c r="S176" i="4"/>
  <c r="T176" i="4"/>
  <c r="R231" i="4"/>
  <c r="AP151" i="4"/>
  <c r="S25" i="4"/>
  <c r="AM25" i="4"/>
  <c r="AN25" i="4" s="1"/>
  <c r="T12" i="4"/>
  <c r="U12" i="4"/>
  <c r="AP153" i="4" l="1"/>
  <c r="AN133" i="4"/>
  <c r="AP119" i="4"/>
  <c r="AN222" i="4"/>
  <c r="AP188" i="4"/>
  <c r="AO121" i="4"/>
  <c r="AN119" i="4"/>
  <c r="AN120" i="4"/>
  <c r="AP133" i="4"/>
  <c r="AP105" i="4"/>
  <c r="AN147" i="4"/>
  <c r="AO191" i="4"/>
  <c r="AO166" i="4"/>
  <c r="AP147" i="4"/>
  <c r="AN188" i="4"/>
  <c r="AO12" i="4"/>
  <c r="AO216" i="4"/>
  <c r="AP130" i="4"/>
  <c r="AP137" i="4"/>
  <c r="AO183" i="4"/>
  <c r="AP222" i="4"/>
  <c r="AP201" i="4"/>
  <c r="AN142" i="4"/>
  <c r="AP166" i="4"/>
  <c r="AP138" i="4"/>
  <c r="AP120" i="4"/>
  <c r="AP142" i="4"/>
  <c r="AO130" i="4"/>
  <c r="AO201" i="4"/>
  <c r="AO138" i="4"/>
  <c r="AO114" i="4"/>
  <c r="AP183" i="4"/>
  <c r="AO137" i="4"/>
  <c r="AO105" i="4"/>
  <c r="AP191" i="4"/>
  <c r="AP114" i="4"/>
  <c r="AO151" i="4"/>
  <c r="AP207" i="4"/>
  <c r="AN207" i="4"/>
  <c r="AP121" i="4"/>
  <c r="AP12" i="4"/>
  <c r="AP216" i="4"/>
  <c r="AO153" i="4"/>
  <c r="AP176" i="4"/>
  <c r="AN176" i="4"/>
  <c r="AO15" i="4"/>
  <c r="AN15" i="4"/>
</calcChain>
</file>

<file path=xl/comments1.xml><?xml version="1.0" encoding="utf-8"?>
<comments xmlns="http://schemas.openxmlformats.org/spreadsheetml/2006/main">
  <authors>
    <author>Violeta Neikova</author>
  </authors>
  <commentList>
    <comment ref="AN30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в НИМХ BG1IS200R1042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в НИМХ BG1IS200R1034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7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AN67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J72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AN72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J74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AN74" authorId="0">
      <text>
        <r>
          <rPr>
            <sz val="9"/>
            <color indexed="81"/>
            <rFont val="Tahoma"/>
            <family val="2"/>
            <charset val="204"/>
          </rPr>
          <t xml:space="preserve">** Техногенен характер на оттока. Не подлежи на регионализация или аналогия за определяне. </t>
        </r>
      </text>
    </comment>
    <comment ref="J81" authorId="0">
      <text>
        <r>
          <rPr>
            <sz val="9"/>
            <color indexed="81"/>
            <rFont val="Tahoma"/>
            <family val="2"/>
            <charset val="204"/>
          </rPr>
          <t xml:space="preserve">* Изолирано водно тяло с изключително малка площ под 1 км2 . Не подлежи на регионализация или аналогия за определяне, поради вероятност от значителни грешки. </t>
        </r>
      </text>
    </comment>
    <comment ref="AN81" authorId="0">
      <text>
        <r>
          <rPr>
            <sz val="9"/>
            <color indexed="81"/>
            <rFont val="Tahoma"/>
            <family val="2"/>
            <charset val="204"/>
          </rPr>
          <t xml:space="preserve">* Изолирано водно тяло с изключително малка площ под 1 км2 . Не подлежи на регионализация или аналогия за определяне, поради вероятност от значителни грешки. </t>
        </r>
      </text>
    </comment>
    <comment ref="E175" authorId="0">
      <text>
        <r>
          <rPr>
            <sz val="9"/>
            <color indexed="81"/>
            <rFont val="Tahoma"/>
            <family val="2"/>
            <charset val="204"/>
          </rPr>
          <t xml:space="preserve">в НИМХ BG1WO600R015
</t>
        </r>
      </text>
    </comment>
    <comment ref="G175" authorId="0">
      <text>
        <r>
          <rPr>
            <sz val="9"/>
            <color indexed="81"/>
            <rFont val="Tahoma"/>
            <family val="2"/>
            <charset val="204"/>
          </rPr>
          <t>грешно    ЛОМ WORWB1012</t>
        </r>
        <r>
          <rPr>
            <b/>
            <sz val="9"/>
            <color indexed="81"/>
            <rFont val="Tahoma"/>
            <family val="2"/>
            <charset val="204"/>
          </rPr>
          <t xml:space="preserve">
    </t>
        </r>
      </text>
    </comment>
    <comment ref="AE234" authorId="0">
      <text>
        <r>
          <rPr>
            <sz val="9"/>
            <color indexed="81"/>
            <rFont val="Tahoma"/>
            <family val="2"/>
            <charset val="204"/>
          </rPr>
          <t xml:space="preserve">
BG1IS200R1022</t>
        </r>
      </text>
    </comment>
  </commentList>
</comments>
</file>

<file path=xl/sharedStrings.xml><?xml version="1.0" encoding="utf-8"?>
<sst xmlns="http://schemas.openxmlformats.org/spreadsheetml/2006/main" count="1989" uniqueCount="644">
  <si>
    <t>BG1WO600R1014</t>
  </si>
  <si>
    <t>R8</t>
  </si>
  <si>
    <t>WO</t>
  </si>
  <si>
    <t>BG1DU000R001</t>
  </si>
  <si>
    <t>Дунав</t>
  </si>
  <si>
    <t>R6</t>
  </si>
  <si>
    <t>DU</t>
  </si>
  <si>
    <t>Осъм</t>
  </si>
  <si>
    <t>BG1OS890R1016</t>
  </si>
  <si>
    <t>R2</t>
  </si>
  <si>
    <t>OS</t>
  </si>
  <si>
    <t>BG1OS890R1116</t>
  </si>
  <si>
    <t>BG1OS700R1001</t>
  </si>
  <si>
    <t>R4</t>
  </si>
  <si>
    <t>Росица</t>
  </si>
  <si>
    <t>Янтра</t>
  </si>
  <si>
    <t>BG1YN400R1031</t>
  </si>
  <si>
    <t>YN</t>
  </si>
  <si>
    <t>Искър</t>
  </si>
  <si>
    <t>IS</t>
  </si>
  <si>
    <t>BG1YN400R1231</t>
  </si>
  <si>
    <t>Лом</t>
  </si>
  <si>
    <t>BG1WO600R1612</t>
  </si>
  <si>
    <t>BG1WO600R1112</t>
  </si>
  <si>
    <t>BG1YN400R1202</t>
  </si>
  <si>
    <t>BG1IS200R1243</t>
  </si>
  <si>
    <t>Вит</t>
  </si>
  <si>
    <t>BG1VT307R1007</t>
  </si>
  <si>
    <t>VT</t>
  </si>
  <si>
    <t>Огоста</t>
  </si>
  <si>
    <t>BG1OG789R1301</t>
  </si>
  <si>
    <t>OG</t>
  </si>
  <si>
    <t>BG1VT900R1001</t>
  </si>
  <si>
    <t>BG1YN400R1101</t>
  </si>
  <si>
    <t>BG1IS135R1226</t>
  </si>
  <si>
    <t>BG1IS200R1533</t>
  </si>
  <si>
    <t>BG1IS200R1933</t>
  </si>
  <si>
    <t>BG1IS200R1233</t>
  </si>
  <si>
    <t>BG1IS200R1633</t>
  </si>
  <si>
    <t>BG1IS200R1733</t>
  </si>
  <si>
    <t>BG1IS200R1833</t>
  </si>
  <si>
    <t>BG1IS100R1024</t>
  </si>
  <si>
    <t>Бързия</t>
  </si>
  <si>
    <t>BG1NV200R1001</t>
  </si>
  <si>
    <t>NV</t>
  </si>
  <si>
    <t>BG1OG700R1103</t>
  </si>
  <si>
    <t>BG1OG789R1501</t>
  </si>
  <si>
    <t>BG1WO600R1212</t>
  </si>
  <si>
    <t>Рибарица</t>
  </si>
  <si>
    <t>BG1VT900R1101</t>
  </si>
  <si>
    <t>Русенски Лом</t>
  </si>
  <si>
    <t>BG1RL200R014</t>
  </si>
  <si>
    <t>RL</t>
  </si>
  <si>
    <t>Стакевска</t>
  </si>
  <si>
    <t>BG1WO600R1912</t>
  </si>
  <si>
    <t>BG1RL200R1007</t>
  </si>
  <si>
    <t>BG1IS135R1126</t>
  </si>
  <si>
    <t>BG1OS890R1416</t>
  </si>
  <si>
    <t>BG1VT789R1105</t>
  </si>
  <si>
    <t>BG1IS900R1503</t>
  </si>
  <si>
    <t>BG1WO600R1812</t>
  </si>
  <si>
    <t>BG1IS400R012</t>
  </si>
  <si>
    <t>Ботуня</t>
  </si>
  <si>
    <t>BG1IS789R1004</t>
  </si>
  <si>
    <t>BG1YN400R1001</t>
  </si>
  <si>
    <t>BG1OS130R1115</t>
  </si>
  <si>
    <t>R7</t>
  </si>
  <si>
    <t>BG1IS200R1043</t>
  </si>
  <si>
    <t>BG1WO600R1712</t>
  </si>
  <si>
    <t>BG1IS135R1026</t>
  </si>
  <si>
    <t>BG1RL120R1213</t>
  </si>
  <si>
    <t>BG1OS700R1011</t>
  </si>
  <si>
    <t>BG1RL900R1012</t>
  </si>
  <si>
    <t>BG1RL200R003</t>
  </si>
  <si>
    <t>BG1IS200R1022</t>
  </si>
  <si>
    <t>BG1YN900R1015</t>
  </si>
  <si>
    <t>BG1IS600R1016</t>
  </si>
  <si>
    <t>BG1YN900R1415</t>
  </si>
  <si>
    <t>BG1OG600R1118</t>
  </si>
  <si>
    <t>BG1DJ109R001</t>
  </si>
  <si>
    <t>R9</t>
  </si>
  <si>
    <t>DJ</t>
  </si>
  <si>
    <t>BG1YN900R1115</t>
  </si>
  <si>
    <t>BG1YN800R1116</t>
  </si>
  <si>
    <t>BG1OS890R1616</t>
  </si>
  <si>
    <t>BG1YN900R1215</t>
  </si>
  <si>
    <t>BG1YN600R1034</t>
  </si>
  <si>
    <t>BG1VT100R009</t>
  </si>
  <si>
    <t>BG1VT200R008</t>
  </si>
  <si>
    <t>BG1WO600R1312</t>
  </si>
  <si>
    <t>BG1IS600R1516</t>
  </si>
  <si>
    <t>BG1YN400R1003</t>
  </si>
  <si>
    <t>Черни Осъм</t>
  </si>
  <si>
    <t>BG1OG600R007</t>
  </si>
  <si>
    <t>BG1OG400R1219</t>
  </si>
  <si>
    <t>BG1YN800R1033</t>
  </si>
  <si>
    <t>BG1IS100R1027</t>
  </si>
  <si>
    <t>BG1IS700R1007</t>
  </si>
  <si>
    <t>BG1IS900R1003</t>
  </si>
  <si>
    <t>BG1IS200R1333</t>
  </si>
  <si>
    <t>Черни Вит</t>
  </si>
  <si>
    <t>BG1VT900R1002</t>
  </si>
  <si>
    <t>BG1IS135R1326</t>
  </si>
  <si>
    <t>BG1RL900R1212</t>
  </si>
  <si>
    <t>BG1IS600R1115</t>
  </si>
  <si>
    <t>BG1IS135R1526</t>
  </si>
  <si>
    <t>BG1IS135R1426</t>
  </si>
  <si>
    <t>BG1IS200R1142</t>
  </si>
  <si>
    <t>BG1IS200R1222</t>
  </si>
  <si>
    <t>BG1OG307R1013</t>
  </si>
  <si>
    <t>BG1YN400R1112</t>
  </si>
  <si>
    <t>BG1DJ149R1002</t>
  </si>
  <si>
    <t>Златна Панега</t>
  </si>
  <si>
    <t>BG1IS100R1124</t>
  </si>
  <si>
    <t>R15</t>
  </si>
  <si>
    <t>BG1OS400R010</t>
  </si>
  <si>
    <t>BG1OS600R1005</t>
  </si>
  <si>
    <t>BG1OS890R1516</t>
  </si>
  <si>
    <t>BG1YN800R1216</t>
  </si>
  <si>
    <t>BG1IS700R1107</t>
  </si>
  <si>
    <t>BG1DJ900R1015</t>
  </si>
  <si>
    <t>BG1YN400R1631</t>
  </si>
  <si>
    <t>BG1OG200R008</t>
  </si>
  <si>
    <t>BG1IS300R019</t>
  </si>
  <si>
    <t>BG1YN800R1133</t>
  </si>
  <si>
    <t>BG1WO300R1008</t>
  </si>
  <si>
    <t>BG1OG307R1213</t>
  </si>
  <si>
    <t>BG1YN700R1017</t>
  </si>
  <si>
    <t>BG1YN800R1016</t>
  </si>
  <si>
    <t>BG1OG600R1206</t>
  </si>
  <si>
    <t>BG1OG600R1106</t>
  </si>
  <si>
    <t>BG1OG700R1203</t>
  </si>
  <si>
    <t>BG1OG789R1201</t>
  </si>
  <si>
    <t>BG1OG789R1601</t>
  </si>
  <si>
    <t>BG1YN600R1025</t>
  </si>
  <si>
    <t>BG1WO800R1016</t>
  </si>
  <si>
    <t>BG1IS200R1622</t>
  </si>
  <si>
    <t>BG1IS200R1122</t>
  </si>
  <si>
    <t>BG1IS200R1023</t>
  </si>
  <si>
    <t>BG1YN400R1012</t>
  </si>
  <si>
    <t>BG1OG200R1113</t>
  </si>
  <si>
    <t>BG1OG700R005</t>
  </si>
  <si>
    <t>BG1IS900R1103</t>
  </si>
  <si>
    <t>BG1YN200R028</t>
  </si>
  <si>
    <t>BG1IS200R1443</t>
  </si>
  <si>
    <t>BG1YN400R1103</t>
  </si>
  <si>
    <t>BG1YN400R1002</t>
  </si>
  <si>
    <t>BG1OG400R1119</t>
  </si>
  <si>
    <t>Бели Искър</t>
  </si>
  <si>
    <t>BG1IS500R1109</t>
  </si>
  <si>
    <t>BG1ER100R001</t>
  </si>
  <si>
    <t>ER</t>
  </si>
  <si>
    <t>BG1YN400R1531</t>
  </si>
  <si>
    <t>BG1OG307R1313</t>
  </si>
  <si>
    <t>BG1WO200R004</t>
  </si>
  <si>
    <t>BG1WO600R1013</t>
  </si>
  <si>
    <t>BG1WO400R1009</t>
  </si>
  <si>
    <t>BG1OG700R1003</t>
  </si>
  <si>
    <t>BG1IS200R1722</t>
  </si>
  <si>
    <t>BG1IS200R1742</t>
  </si>
  <si>
    <t>BG1IS500R1010</t>
  </si>
  <si>
    <t>BG1IS600R1215</t>
  </si>
  <si>
    <t>BG1RL900R1112</t>
  </si>
  <si>
    <t>BG1VT789R1005</t>
  </si>
  <si>
    <t>BG1IS500R1130</t>
  </si>
  <si>
    <t>BG1IS700R1106</t>
  </si>
  <si>
    <t>BG1OG700R002</t>
  </si>
  <si>
    <t>BG1YN400R010</t>
  </si>
  <si>
    <t>BG1DJ900R1008</t>
  </si>
  <si>
    <t>Добричка</t>
  </si>
  <si>
    <t>BG1DJ345R1009</t>
  </si>
  <si>
    <t>BG1OG100R014</t>
  </si>
  <si>
    <t>BG1RL120R1013</t>
  </si>
  <si>
    <t>BG1IS135R1726</t>
  </si>
  <si>
    <t>BG1YN400R1431</t>
  </si>
  <si>
    <t>BG1YN307R1127</t>
  </si>
  <si>
    <t>BG1DJ109R1017</t>
  </si>
  <si>
    <t>BG1VT600R006</t>
  </si>
  <si>
    <t>BG1IS789R1104</t>
  </si>
  <si>
    <t>BG1IS200R1442</t>
  </si>
  <si>
    <t>Бели Осъм</t>
  </si>
  <si>
    <t>BG1OS890R1816</t>
  </si>
  <si>
    <t>BG1DJ900R1011</t>
  </si>
  <si>
    <t>BG1YN300R026</t>
  </si>
  <si>
    <t>BG1RL200R1005</t>
  </si>
  <si>
    <t>BG1IS200R1343</t>
  </si>
  <si>
    <t>BG1YN307R1027</t>
  </si>
  <si>
    <t>BG1VT307R1107</t>
  </si>
  <si>
    <t>BG1IS700R1006</t>
  </si>
  <si>
    <t>BG1OG200R1413</t>
  </si>
  <si>
    <t>BG1WO600R015</t>
  </si>
  <si>
    <t>BG1WO300R1007</t>
  </si>
  <si>
    <t>BG1IS200R1522</t>
  </si>
  <si>
    <t>BG1DJ345R1010</t>
  </si>
  <si>
    <t>BG1DJ200R013</t>
  </si>
  <si>
    <t>Бели Лом</t>
  </si>
  <si>
    <t>BG1OS700R1101</t>
  </si>
  <si>
    <t>BG1YN900R1315</t>
  </si>
  <si>
    <t>BG1YN130R1029</t>
  </si>
  <si>
    <t>BG1IS200R1642</t>
  </si>
  <si>
    <t>BG1IS600R1616</t>
  </si>
  <si>
    <t>BG1IS900R1203</t>
  </si>
  <si>
    <t>BG1WO600R1512</t>
  </si>
  <si>
    <t>Поречие</t>
  </si>
  <si>
    <t>№</t>
  </si>
  <si>
    <t>BG1IS600R1116</t>
  </si>
  <si>
    <t>BG1IS900R1403</t>
  </si>
  <si>
    <t>BG1IS200R1143</t>
  </si>
  <si>
    <t>BG1YN400R1102</t>
  </si>
  <si>
    <t>OBJECTID_1</t>
  </si>
  <si>
    <t>Shape_Length</t>
  </si>
  <si>
    <t>Shape_Area</t>
  </si>
  <si>
    <t>BG1NV200R1101</t>
  </si>
  <si>
    <t>BG1WO300R1108</t>
  </si>
  <si>
    <t>BG1WO500R011</t>
  </si>
  <si>
    <t>BG1WO600R1412</t>
  </si>
  <si>
    <t>BG1NV200R1102</t>
  </si>
  <si>
    <t>BG1OG200R1011</t>
  </si>
  <si>
    <t>BG1OG400R1019</t>
  </si>
  <si>
    <t>BG1OG600R1006</t>
  </si>
  <si>
    <t>BG1OG600R1018</t>
  </si>
  <si>
    <t>BG1OG789R1001</t>
  </si>
  <si>
    <t>BG1OG789R1101</t>
  </si>
  <si>
    <t>BG1OG789R1401</t>
  </si>
  <si>
    <t>BG1WO100R001</t>
  </si>
  <si>
    <t>BG1YN400R007</t>
  </si>
  <si>
    <t>BG1YN400R011</t>
  </si>
  <si>
    <t>BG1YN400R006</t>
  </si>
  <si>
    <t>BG1YN400R1131</t>
  </si>
  <si>
    <t>BG1YN400R1331</t>
  </si>
  <si>
    <t>BG1YN600R022</t>
  </si>
  <si>
    <t>BG1YN600R1020</t>
  </si>
  <si>
    <t>BG1YN600R1021</t>
  </si>
  <si>
    <t>BG1YN600R1125</t>
  </si>
  <si>
    <t>BG1YN600R1134</t>
  </si>
  <si>
    <t>BG1VT900R1102</t>
  </si>
  <si>
    <t>BG1OS130R1015</t>
  </si>
  <si>
    <t>BG1OS700R1111</t>
  </si>
  <si>
    <t>BG1OS890R1216</t>
  </si>
  <si>
    <t>BG1OS890R1316</t>
  </si>
  <si>
    <t>BG1OS890R1716</t>
  </si>
  <si>
    <t>BG1OS890R1916</t>
  </si>
  <si>
    <t>BG1DJ345R1109</t>
  </si>
  <si>
    <t>BG1DJ900R1016</t>
  </si>
  <si>
    <t>BG1RL120R1113</t>
  </si>
  <si>
    <t>BG1IS100R025</t>
  </si>
  <si>
    <t>BG1IS135R1626</t>
  </si>
  <si>
    <t>BG1IS200R1123</t>
  </si>
  <si>
    <t>BG1IS200R1133</t>
  </si>
  <si>
    <t>BG1IS200R1322</t>
  </si>
  <si>
    <t>BG1IS200R1422</t>
  </si>
  <si>
    <t>BG1IS200R1433</t>
  </si>
  <si>
    <t>BG1IS300R1017</t>
  </si>
  <si>
    <t>BG1IS300R1018</t>
  </si>
  <si>
    <t>BG1IS300R1117</t>
  </si>
  <si>
    <t>BG1IS500R011</t>
  </si>
  <si>
    <t>BG1IS600R1015</t>
  </si>
  <si>
    <t>BG1IS600R1216</t>
  </si>
  <si>
    <t>BG1IS600R1316</t>
  </si>
  <si>
    <t>BG1IS700R1031</t>
  </si>
  <si>
    <t>BG1IS700R1206</t>
  </si>
  <si>
    <t>BG1IS900R1303</t>
  </si>
  <si>
    <t>BG1IS600R1416</t>
  </si>
  <si>
    <t>BG1IS200R1242</t>
  </si>
  <si>
    <t>BG1IS200R1342</t>
  </si>
  <si>
    <t>BG1IS200R1542</t>
  </si>
  <si>
    <t>Скомля</t>
  </si>
  <si>
    <t>Веселина</t>
  </si>
  <si>
    <t>Белица</t>
  </si>
  <si>
    <t>BG1IS200R1033</t>
  </si>
  <si>
    <t>без име DJRWB1017</t>
  </si>
  <si>
    <t>без име  ISRWB1526</t>
  </si>
  <si>
    <t>без име  ISRWB1626</t>
  </si>
  <si>
    <t>без име  ISRWB1122</t>
  </si>
  <si>
    <t>без име  ISRWB1123</t>
  </si>
  <si>
    <t>без име  ISRWB1133</t>
  </si>
  <si>
    <t>без име ISRWB1142</t>
  </si>
  <si>
    <t>без име ISRWB1143</t>
  </si>
  <si>
    <t>без име  ISRWB1222</t>
  </si>
  <si>
    <t>без име ISRWB1242</t>
  </si>
  <si>
    <t>без име  ISRWB1322</t>
  </si>
  <si>
    <t>без име  ISRWB1333</t>
  </si>
  <si>
    <t>без име  ISRWB1422</t>
  </si>
  <si>
    <t>без име  ISRWB1433</t>
  </si>
  <si>
    <t>без име  ISRWB1522</t>
  </si>
  <si>
    <t>без име  ISRWB1533</t>
  </si>
  <si>
    <t>без име ISRWB1542</t>
  </si>
  <si>
    <t>без име  ISRWB1622</t>
  </si>
  <si>
    <t>без име  ISRWB1633</t>
  </si>
  <si>
    <t>без име ISRWB1642</t>
  </si>
  <si>
    <t>без име  ISRWB1722</t>
  </si>
  <si>
    <t>без име  ISRWB1733</t>
  </si>
  <si>
    <t>без име ISRWB1742</t>
  </si>
  <si>
    <t>без име  ISRWB1833</t>
  </si>
  <si>
    <t>без име  ISRWB1933</t>
  </si>
  <si>
    <t>без име  ISRWB1117</t>
  </si>
  <si>
    <t>без име  ISRWB1115</t>
  </si>
  <si>
    <t>без име  ISRWB1116</t>
  </si>
  <si>
    <t>без име  ISRWB1216</t>
  </si>
  <si>
    <t>без име  ISRWB1316</t>
  </si>
  <si>
    <t>без име  ISRWB1106</t>
  </si>
  <si>
    <t>без име NVRWB1102</t>
  </si>
  <si>
    <t>без име OGRWB1119</t>
  </si>
  <si>
    <t>без име OSRWB1111</t>
  </si>
  <si>
    <t>без име OSRWB1216</t>
  </si>
  <si>
    <t>без име OSRWB1316</t>
  </si>
  <si>
    <t>без име OSRWB1416</t>
  </si>
  <si>
    <t>без име OSRWB1516</t>
  </si>
  <si>
    <t>без име OSRWB1716</t>
  </si>
  <si>
    <t>без име OSRWB1916</t>
  </si>
  <si>
    <t>без име WORWB1512</t>
  </si>
  <si>
    <t>без име YNRWB1102</t>
  </si>
  <si>
    <t>без име YNRWB1131</t>
  </si>
  <si>
    <t>без име YNRWB1231</t>
  </si>
  <si>
    <t>без име YNRWB1331</t>
  </si>
  <si>
    <t>без име</t>
  </si>
  <si>
    <t>№ ПУРБ</t>
  </si>
  <si>
    <t>884, 907</t>
  </si>
  <si>
    <t>Прогнозен обем вода за напояване, хил.м3/г. от собствено водовземане от воден обект -Язовир</t>
  </si>
  <si>
    <t>Прогнозен обем вода за напояване, хил.м3/г. от собствено водовземане от воден обект -Съгласно издадено разрешително за водовземане</t>
  </si>
  <si>
    <t>Прогнозен обем вода за напояване, м3/г. от собствено водовземане от воден обект -Съгласно издадено разрешително за водовземане</t>
  </si>
  <si>
    <t>Прогнозен обем вода за напояване, м3/г. от собствено водовземане от воден обект -Язовир</t>
  </si>
  <si>
    <t>Сенкьовица</t>
  </si>
  <si>
    <t>Сенкьовица DJRWB01</t>
  </si>
  <si>
    <t>Царацар</t>
  </si>
  <si>
    <t>Царацар DJRWB1002</t>
  </si>
  <si>
    <t>Добричка DJRWB1013</t>
  </si>
  <si>
    <t>Суха река</t>
  </si>
  <si>
    <t>Суха река DJRWB1009</t>
  </si>
  <si>
    <t>Караман</t>
  </si>
  <si>
    <t>Караман DJRWB1010</t>
  </si>
  <si>
    <t>Суха река DJRWB1109</t>
  </si>
  <si>
    <t>Хърсовска</t>
  </si>
  <si>
    <t>Хърсовска DJRWB1008</t>
  </si>
  <si>
    <t>Суха река DJRWB1011</t>
  </si>
  <si>
    <t>Пърън дере</t>
  </si>
  <si>
    <t>Пърън дере DJRWB1015</t>
  </si>
  <si>
    <t>Топчийска</t>
  </si>
  <si>
    <t>Топчийска DJRWB1016</t>
  </si>
  <si>
    <t>Дунав DURWB001</t>
  </si>
  <si>
    <t>Ерма</t>
  </si>
  <si>
    <t>Гостиля</t>
  </si>
  <si>
    <t>Гостиля ISRWB025</t>
  </si>
  <si>
    <t>Искър ISRWB1027</t>
  </si>
  <si>
    <t>Искър ISRWB1026</t>
  </si>
  <si>
    <t>Искър ISRWB1126</t>
  </si>
  <si>
    <t>Искър ISRWB1226</t>
  </si>
  <si>
    <t>Искър ISRWB1326</t>
  </si>
  <si>
    <t>Искър ISRWB1426</t>
  </si>
  <si>
    <t>Искър ISRWB1726</t>
  </si>
  <si>
    <t>Бебреш</t>
  </si>
  <si>
    <t>Бебреш ISRWB1022</t>
  </si>
  <si>
    <t>Малък Искър</t>
  </si>
  <si>
    <t>Габровница</t>
  </si>
  <si>
    <t>Габровница ISRWB019</t>
  </si>
  <si>
    <t>Батулийска</t>
  </si>
  <si>
    <t>Батулийска ISRWB1017</t>
  </si>
  <si>
    <t>Искрецка</t>
  </si>
  <si>
    <t>Искрецка ISRWB1018</t>
  </si>
  <si>
    <t>Блато</t>
  </si>
  <si>
    <t>Банкенска</t>
  </si>
  <si>
    <t>Банкенска ISRWB011</t>
  </si>
  <si>
    <t>Владайска</t>
  </si>
  <si>
    <t>Владайска ISRWB1010</t>
  </si>
  <si>
    <t>Перловска</t>
  </si>
  <si>
    <t>Перловска ISRWB1109</t>
  </si>
  <si>
    <t>Владайска ISRWB1130</t>
  </si>
  <si>
    <t>Стари Искър</t>
  </si>
  <si>
    <t>Искър ISRWB1006</t>
  </si>
  <si>
    <t>Бистрица Витошка</t>
  </si>
  <si>
    <t>Шипочница</t>
  </si>
  <si>
    <t>Шипочница  ISRWB1031</t>
  </si>
  <si>
    <t>Искър ISRWB1206</t>
  </si>
  <si>
    <t>Палакария</t>
  </si>
  <si>
    <t>Палакария  ISRWB1004</t>
  </si>
  <si>
    <t>Искър ISRWB1104</t>
  </si>
  <si>
    <t>Черни Искър</t>
  </si>
  <si>
    <t>Леви Искър</t>
  </si>
  <si>
    <t>Бистрица Мусаленска</t>
  </si>
  <si>
    <t>Искър ISRWB1003</t>
  </si>
  <si>
    <t>Елешница</t>
  </si>
  <si>
    <t>Елешница ISRWB1615</t>
  </si>
  <si>
    <t>Макоцевска</t>
  </si>
  <si>
    <t>Макоцевска ISRWB1215</t>
  </si>
  <si>
    <t>Елешница ISRWB1515</t>
  </si>
  <si>
    <t>Суха</t>
  </si>
  <si>
    <t>Бебреш ISRWB1442</t>
  </si>
  <si>
    <t>Бебреш ISRWB1342</t>
  </si>
  <si>
    <t>Нишава (Гинска)</t>
  </si>
  <si>
    <t>Нишава (Гинска) NVRWB001</t>
  </si>
  <si>
    <t>Височка (Сребърна)</t>
  </si>
  <si>
    <t>Височка (Сребърна) NVRWB1101</t>
  </si>
  <si>
    <t>Скът</t>
  </si>
  <si>
    <t>Скът OGRWB1113</t>
  </si>
  <si>
    <t>Скът OGRWB1413</t>
  </si>
  <si>
    <t>Огоста OGRWB014</t>
  </si>
  <si>
    <t>Бързина</t>
  </si>
  <si>
    <t>Бързина OGRWB1011</t>
  </si>
  <si>
    <t>Огоста OGRWB1013</t>
  </si>
  <si>
    <t>Огоста OGRWB1213</t>
  </si>
  <si>
    <t>Огоста OGRWB1313</t>
  </si>
  <si>
    <t>Рибене</t>
  </si>
  <si>
    <t>Рибене OGRWB1019</t>
  </si>
  <si>
    <t>Рибене OGRWB1219</t>
  </si>
  <si>
    <t>Въртешница</t>
  </si>
  <si>
    <t>Въртешница OGRWB007</t>
  </si>
  <si>
    <t>Ботуня OGRWB1006</t>
  </si>
  <si>
    <t>Ботуня OGRWB1018</t>
  </si>
  <si>
    <t>Ботуня OGRWB1118</t>
  </si>
  <si>
    <t>Черна</t>
  </si>
  <si>
    <t>Черна OGRWB1206</t>
  </si>
  <si>
    <t>Златица</t>
  </si>
  <si>
    <t>Златица OGRWB002</t>
  </si>
  <si>
    <t>Шугавица</t>
  </si>
  <si>
    <t>Шугавица OGRWB005</t>
  </si>
  <si>
    <t>Бързия OGRWB1003</t>
  </si>
  <si>
    <t>Бързия OGRWB1103</t>
  </si>
  <si>
    <t>Берковска</t>
  </si>
  <si>
    <t>Берковска OGRWB1203</t>
  </si>
  <si>
    <t>Огоста OGRWB1001</t>
  </si>
  <si>
    <t>Превалска</t>
  </si>
  <si>
    <t>Превалска OGRWB1101</t>
  </si>
  <si>
    <t>Огоста OGRWB1201</t>
  </si>
  <si>
    <t>Дългоделска</t>
  </si>
  <si>
    <t>Дългоделска OGRWB1301</t>
  </si>
  <si>
    <t>Огоста OGRWB1401</t>
  </si>
  <si>
    <t>Огоста OGRWB1501</t>
  </si>
  <si>
    <t>Мартиновска</t>
  </si>
  <si>
    <t>Мартиновска OGRWB1601</t>
  </si>
  <si>
    <t>Осъм OSRWB1015</t>
  </si>
  <si>
    <t>Осъм OSRWB1115</t>
  </si>
  <si>
    <t>Ломя</t>
  </si>
  <si>
    <t>Бара</t>
  </si>
  <si>
    <t>Осъм OSRWB1001</t>
  </si>
  <si>
    <t>Осъм OSRWB1011</t>
  </si>
  <si>
    <t>Суха OSRWB1101</t>
  </si>
  <si>
    <t>Бели Осъм OSRWB1016</t>
  </si>
  <si>
    <t>Черни Осъм OSRWB1116</t>
  </si>
  <si>
    <t>Бели Осъм OSRWB1616</t>
  </si>
  <si>
    <t>Бели Осъм OSRWB1816</t>
  </si>
  <si>
    <t>Русенски Лом RLRWB1013</t>
  </si>
  <si>
    <t>Бели Лом RLRWB1113</t>
  </si>
  <si>
    <t>Черни Лом</t>
  </si>
  <si>
    <t>Черни Лом RLRWB1213</t>
  </si>
  <si>
    <t>Черни Лом RLRWB014</t>
  </si>
  <si>
    <t>Баниски Лом</t>
  </si>
  <si>
    <t>Баниски Лом RLRWB003</t>
  </si>
  <si>
    <t>Баниски Лом RLRWB1005</t>
  </si>
  <si>
    <t>Черни Лом RLRWB1007</t>
  </si>
  <si>
    <t>Бели Лом RLRWB1012</t>
  </si>
  <si>
    <t>Бели Лом RLRWB1112</t>
  </si>
  <si>
    <t>Малки Лом</t>
  </si>
  <si>
    <t>Малки Лом RLRWB1212</t>
  </si>
  <si>
    <t>Тученица</t>
  </si>
  <si>
    <t>Тученица VTRWB008</t>
  </si>
  <si>
    <t>Каменка</t>
  </si>
  <si>
    <t>Каменка VTRWB006</t>
  </si>
  <si>
    <t>Вит VTRWB1005</t>
  </si>
  <si>
    <t>Калник</t>
  </si>
  <si>
    <t>Калник VTRWB1105</t>
  </si>
  <si>
    <t>Бели Вит</t>
  </si>
  <si>
    <t>Черни Вит VTRWB1002</t>
  </si>
  <si>
    <t>Рибарица VTRWB1101</t>
  </si>
  <si>
    <t>Свинска</t>
  </si>
  <si>
    <t>Свинска VTRWB1102</t>
  </si>
  <si>
    <t>Арчар</t>
  </si>
  <si>
    <t>Арчар WORWB1009</t>
  </si>
  <si>
    <t>Тополовец</t>
  </si>
  <si>
    <t>Тополовец WORWB004</t>
  </si>
  <si>
    <t>Войнишка</t>
  </si>
  <si>
    <t>Войнишка WORWB1007</t>
  </si>
  <si>
    <t>Видбол</t>
  </si>
  <si>
    <t>Видбол WORWB1008</t>
  </si>
  <si>
    <t>Видбол WORWB1108</t>
  </si>
  <si>
    <t>Скомля WORWB011</t>
  </si>
  <si>
    <t>Цибрица</t>
  </si>
  <si>
    <t>Цибрица WORWB1016</t>
  </si>
  <si>
    <t>Нечинска бара</t>
  </si>
  <si>
    <t>Стакевска WORWB1212</t>
  </si>
  <si>
    <t>Чупренска</t>
  </si>
  <si>
    <t>Чупренска WORWB1312</t>
  </si>
  <si>
    <t>Краставичка</t>
  </si>
  <si>
    <t>Краставичка WORWB1412</t>
  </si>
  <si>
    <t>Лом WORWB1612</t>
  </si>
  <si>
    <t>Краставичка WORWB1712</t>
  </si>
  <si>
    <t>Чупренска WORWB1812</t>
  </si>
  <si>
    <t>Стакевска WORWB1912</t>
  </si>
  <si>
    <t>Тимок</t>
  </si>
  <si>
    <t>Тимок WORWB001</t>
  </si>
  <si>
    <t>Янтра YNRWB1029</t>
  </si>
  <si>
    <t>Студена</t>
  </si>
  <si>
    <t>Студена YNRWB028</t>
  </si>
  <si>
    <t>Елийска</t>
  </si>
  <si>
    <t>Елийска YNRWB026</t>
  </si>
  <si>
    <t>Янтра YNRWB1027</t>
  </si>
  <si>
    <t>Янтра YNRWB1127</t>
  </si>
  <si>
    <t>Магър</t>
  </si>
  <si>
    <t>Магър YNRWB007</t>
  </si>
  <si>
    <t>Негованка</t>
  </si>
  <si>
    <t>Негованка YNRWB010</t>
  </si>
  <si>
    <t>Бохат</t>
  </si>
  <si>
    <t>Бохат YNRWB011</t>
  </si>
  <si>
    <t>Видима</t>
  </si>
  <si>
    <t>Видима YNRWB1001</t>
  </si>
  <si>
    <t>Росица YNRWB1002</t>
  </si>
  <si>
    <t>Росица YNRWB1003</t>
  </si>
  <si>
    <t>Крапец</t>
  </si>
  <si>
    <t>Крапец YNRWB006</t>
  </si>
  <si>
    <t>Росица YNRWB1012</t>
  </si>
  <si>
    <t>Видима YNRWB1031</t>
  </si>
  <si>
    <t>Видима YNRWB1101</t>
  </si>
  <si>
    <t>Росица YNRWB1103</t>
  </si>
  <si>
    <t>Росица YNRWB1112</t>
  </si>
  <si>
    <t>Росица YNRWB1202</t>
  </si>
  <si>
    <t>Граднишка</t>
  </si>
  <si>
    <t>Граднишка YNRWB1431</t>
  </si>
  <si>
    <t>Видима YNRWB1531</t>
  </si>
  <si>
    <t>Видима YNRWB1631</t>
  </si>
  <si>
    <t>Лефеджа</t>
  </si>
  <si>
    <t>Лефеджа YNRWB022</t>
  </si>
  <si>
    <t>Веселина YNRWB1020</t>
  </si>
  <si>
    <t>Златаришка</t>
  </si>
  <si>
    <t>Златаришка YNRWB1021</t>
  </si>
  <si>
    <t>Биюкдере</t>
  </si>
  <si>
    <t>Биюкдере YNRWB1025</t>
  </si>
  <si>
    <t>Лефеджа YNRWB1034</t>
  </si>
  <si>
    <t>Джулюница</t>
  </si>
  <si>
    <t>Джулюница YNRWB1125</t>
  </si>
  <si>
    <t>Янтра YNRWB1017</t>
  </si>
  <si>
    <t>Дряновска</t>
  </si>
  <si>
    <t>Дряновска YNRWB1016</t>
  </si>
  <si>
    <t>Белица YNRWB1033</t>
  </si>
  <si>
    <t>Плачковска</t>
  </si>
  <si>
    <t>Плачковска YNRWB1116</t>
  </si>
  <si>
    <t>Белица YNRWB1133</t>
  </si>
  <si>
    <t>Дряновска Плачковска</t>
  </si>
  <si>
    <t>Янтра YNRWB1015</t>
  </si>
  <si>
    <t>Козлята</t>
  </si>
  <si>
    <t>Козлята YNRWB1115</t>
  </si>
  <si>
    <t>Янтра YNRWB1215</t>
  </si>
  <si>
    <t>Козлята YNRWB1315</t>
  </si>
  <si>
    <t>Янтра YNRWB1415</t>
  </si>
  <si>
    <t>Лефеджа YNRWB1134</t>
  </si>
  <si>
    <t>Лом       WORWB1112</t>
  </si>
  <si>
    <t>Лом         WORWB1013</t>
  </si>
  <si>
    <t>Вит                 VTRWB1007</t>
  </si>
  <si>
    <t>Вит                      VTRWB009</t>
  </si>
  <si>
    <t>Бара                  OSRWB1005</t>
  </si>
  <si>
    <t>Ломя                      OSRWB010</t>
  </si>
  <si>
    <t>Ботуня                 OGRWB</t>
  </si>
  <si>
    <t>Скът               OGRWB008</t>
  </si>
  <si>
    <t>Суха                 ISRWB1343</t>
  </si>
  <si>
    <t>Бистрица Витошка ISRWB1107</t>
  </si>
  <si>
    <t>Блато                ISRWB012</t>
  </si>
  <si>
    <t>Малък Искър ISRWB1023</t>
  </si>
  <si>
    <t>Малък Искър ISRWB1043</t>
  </si>
  <si>
    <t>Малък Искър ISRWB1434</t>
  </si>
  <si>
    <t>Златна Панега ISRWB1024</t>
  </si>
  <si>
    <t>Ерма               ERRWB001</t>
  </si>
  <si>
    <t>Малък Искър ISRWB1233</t>
  </si>
  <si>
    <t>Стари Искър ISRWB1015</t>
  </si>
  <si>
    <t>Стари Искър ISRWB1016</t>
  </si>
  <si>
    <t>Черни Искър  ISRWB1503</t>
  </si>
  <si>
    <t>Черни Искър  ISRWB1203</t>
  </si>
  <si>
    <t>Бели Искър  ISRWB1403</t>
  </si>
  <si>
    <t>Малък Искър ISRWB1243</t>
  </si>
  <si>
    <t>Вит              VTRWB1107</t>
  </si>
  <si>
    <t>Дряновска Плачковска YNRWB1216</t>
  </si>
  <si>
    <t>Нечинска бара WORWB1013</t>
  </si>
  <si>
    <t>Бели Вит         VTRWB1001</t>
  </si>
  <si>
    <t>Златна Панега ISRWB1124</t>
  </si>
  <si>
    <t>Бистрица Мусаленска  ISRWB1303</t>
  </si>
  <si>
    <t>Бистрица Витошка ISRWB1007</t>
  </si>
  <si>
    <t>Леви Искър  ISRWB1103</t>
  </si>
  <si>
    <t>Стари Искър ISRWB1415</t>
  </si>
  <si>
    <t>Малък Искър ISRWB1033</t>
  </si>
  <si>
    <t>Лом WORWB015</t>
  </si>
  <si>
    <t>Прогнозен обем вода за напояване, хил. м3/г. от доставчик на вода за напояване - "Напоителни системи" ЕАД или "Земинвест" ЕАД</t>
  </si>
  <si>
    <t>Прогнозен обем вода за напояване, хил. м3/г. от собствено водовземане от воден обект -река</t>
  </si>
  <si>
    <t>Име на реката</t>
  </si>
  <si>
    <t xml:space="preserve">Код на типа </t>
  </si>
  <si>
    <t>Код на водното тяло</t>
  </si>
  <si>
    <t>Име на водното тяло</t>
  </si>
  <si>
    <t>NA</t>
  </si>
  <si>
    <t>Изчислени по данни НИМХ - нормална година (Q_NOR)</t>
  </si>
  <si>
    <t>Изчислени по данни  НИМХ - влажна година (Q_WET)</t>
  </si>
  <si>
    <t>Изчислени по данни  НИМХ - суха година (Q_DRY)</t>
  </si>
  <si>
    <t>изчислени по данни от писмо 05-08-3248/20.07.2016 г. на МОСВ за следващите 5 години</t>
  </si>
  <si>
    <t>(Qp. d.+Qp. r.+Q)  /Q_NOR %</t>
  </si>
  <si>
    <t>(Qp. d.+Qp. r.+Q)  /Q_WET   %</t>
  </si>
  <si>
    <t>(Qp. d.+Qp. r.+Q)  /Q_DRY  %</t>
  </si>
  <si>
    <t xml:space="preserve">по действащи разрешителни                (Q)          </t>
  </si>
  <si>
    <t xml:space="preserve"> изчислени по данни от писмо 05-08-3248/20.07.2016 г. на МОСВ за следващите 5 години от "Напоителни системи" ЕАД или "Земинвест" ЕАД</t>
  </si>
  <si>
    <t>Забележка</t>
  </si>
  <si>
    <t xml:space="preserve">Натиск от заустване по разрешителни                           (норм. год.)                      %                                  </t>
  </si>
  <si>
    <t xml:space="preserve">Натиск от заустване по разрешителни                           (влажна год.)                      %                                  </t>
  </si>
  <si>
    <t xml:space="preserve">Натиск от заустване по разрешителни                           (суха год.)                      %                                  </t>
  </si>
  <si>
    <t>Q/Q_NOR                        %</t>
  </si>
  <si>
    <t>Q/Q_WET               %</t>
  </si>
  <si>
    <t xml:space="preserve">Q/Q_DRY               % </t>
  </si>
  <si>
    <t>Забележка:</t>
  </si>
  <si>
    <t>* ВТ категория „езеро” – Големи язовири от тип годишен или многогодишен изравнител, чиито водни обеми се акумулират и зависят изцяло от работата от изградените съоръжения.</t>
  </si>
  <si>
    <t xml:space="preserve">* </t>
  </si>
  <si>
    <r>
      <t xml:space="preserve">Данни НИМХ - нормална година                    (Q </t>
    </r>
    <r>
      <rPr>
        <vertAlign val="subscript"/>
        <sz val="11"/>
        <rFont val="Calibri"/>
        <family val="2"/>
        <charset val="204"/>
      </rPr>
      <t>NOR</t>
    </r>
    <r>
      <rPr>
        <sz val="11"/>
        <rFont val="Calibri"/>
        <family val="2"/>
        <charset val="204"/>
      </rPr>
      <t>)</t>
    </r>
  </si>
  <si>
    <r>
      <t xml:space="preserve">Данни НИМХ - влажна година                            (Q </t>
    </r>
    <r>
      <rPr>
        <vertAlign val="subscript"/>
        <sz val="11"/>
        <rFont val="Calibri"/>
        <family val="2"/>
        <charset val="204"/>
      </rPr>
      <t>WET</t>
    </r>
    <r>
      <rPr>
        <sz val="11"/>
        <rFont val="Calibri"/>
        <family val="2"/>
        <charset val="204"/>
      </rPr>
      <t>)</t>
    </r>
  </si>
  <si>
    <r>
      <t xml:space="preserve">Данни НИМХ - суха година                                     (Q </t>
    </r>
    <r>
      <rPr>
        <vertAlign val="subscript"/>
        <sz val="11"/>
        <rFont val="Calibri"/>
        <family val="2"/>
        <charset val="204"/>
      </rPr>
      <t>DRY</t>
    </r>
    <r>
      <rPr>
        <sz val="11"/>
        <rFont val="Calibri"/>
        <family val="2"/>
        <charset val="204"/>
      </rPr>
      <t>)</t>
    </r>
  </si>
  <si>
    <t xml:space="preserve">Натиск от водовземане по разрешителни (влажна год.) %                                </t>
  </si>
  <si>
    <t xml:space="preserve">Натиск от водовземане по разрешителни (суха год.)                  %                                    </t>
  </si>
  <si>
    <t xml:space="preserve">Натиск от водовземане по прогнози и  разрешителни                     (норм. год.)                              %                                  </t>
  </si>
  <si>
    <t xml:space="preserve">Натиск от водовземане по прогнози и  разрешителни                     (влажна год.)                              %                                  </t>
  </si>
  <si>
    <t xml:space="preserve">Натиск от водовземане по прогнози и  разрешителни                     (суха год.)                              %                                  </t>
  </si>
  <si>
    <r>
      <t>Q</t>
    </r>
    <r>
      <rPr>
        <vertAlign val="subscript"/>
        <sz val="11"/>
        <rFont val="Calibri"/>
        <family val="2"/>
        <charset val="204"/>
      </rPr>
      <t>Z</t>
    </r>
    <r>
      <rPr>
        <sz val="11"/>
        <rFont val="Calibri"/>
        <family val="2"/>
        <charset val="204"/>
      </rPr>
      <t>/Q_NOR                %</t>
    </r>
  </si>
  <si>
    <r>
      <t>Q</t>
    </r>
    <r>
      <rPr>
        <vertAlign val="subscript"/>
        <sz val="11"/>
        <rFont val="Calibri"/>
        <family val="2"/>
        <charset val="204"/>
      </rPr>
      <t>Z</t>
    </r>
    <r>
      <rPr>
        <sz val="11"/>
        <rFont val="Calibri"/>
        <family val="2"/>
        <charset val="204"/>
      </rPr>
      <t>/Q_WET                  %</t>
    </r>
  </si>
  <si>
    <r>
      <t>Q</t>
    </r>
    <r>
      <rPr>
        <vertAlign val="subscript"/>
        <sz val="11"/>
        <rFont val="Calibri"/>
        <family val="2"/>
        <charset val="204"/>
      </rPr>
      <t>Z</t>
    </r>
    <r>
      <rPr>
        <sz val="11"/>
        <rFont val="Calibri"/>
        <family val="2"/>
        <charset val="204"/>
      </rPr>
      <t>/Q_DRY                  %</t>
    </r>
  </si>
  <si>
    <t xml:space="preserve">от доставчик "Напоителни системи" ЕАД или "Земинвест" ЕАД, собствено водовз. от воден обект -река и год. лимит на водовз. по разрешителни                   (Qp. d.+Qp. r.+Q)     </t>
  </si>
  <si>
    <r>
      <t>Водосборна площ           км</t>
    </r>
    <r>
      <rPr>
        <b/>
        <vertAlign val="superscript"/>
        <sz val="11"/>
        <rFont val="Calibri"/>
        <family val="2"/>
        <charset val="204"/>
      </rPr>
      <t>2</t>
    </r>
  </si>
  <si>
    <r>
      <t xml:space="preserve">Средномногогодишни стойности                             отток (норм. год.)                  (Q </t>
    </r>
    <r>
      <rPr>
        <b/>
        <vertAlign val="subscript"/>
        <sz val="11"/>
        <rFont val="Calibri"/>
        <family val="2"/>
        <charset val="204"/>
      </rPr>
      <t>NOR</t>
    </r>
    <r>
      <rPr>
        <b/>
        <sz val="11"/>
        <rFont val="Calibri"/>
        <family val="2"/>
        <charset val="204"/>
      </rPr>
      <t>)      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/сек</t>
    </r>
  </si>
  <si>
    <r>
      <t xml:space="preserve">Средномногогодишни стойности                           отток (влажна год.)                  (Q </t>
    </r>
    <r>
      <rPr>
        <b/>
        <vertAlign val="subscript"/>
        <sz val="11"/>
        <rFont val="Calibri"/>
        <family val="2"/>
        <charset val="204"/>
      </rPr>
      <t>WET</t>
    </r>
    <r>
      <rPr>
        <b/>
        <sz val="11"/>
        <rFont val="Calibri"/>
        <family val="2"/>
        <charset val="204"/>
      </rPr>
      <t>)     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 xml:space="preserve">/сек </t>
    </r>
    <r>
      <rPr>
        <sz val="11"/>
        <color rgb="FFC00000"/>
        <rFont val="Times New Roman"/>
        <family val="1"/>
        <charset val="204"/>
      </rPr>
      <t/>
    </r>
  </si>
  <si>
    <r>
      <t xml:space="preserve">Средномногогодишни стойности                           отток (суха год.)                    (Q </t>
    </r>
    <r>
      <rPr>
        <b/>
        <vertAlign val="subscript"/>
        <sz val="11"/>
        <rFont val="Calibri"/>
        <family val="2"/>
        <charset val="204"/>
      </rPr>
      <t>DRY</t>
    </r>
    <r>
      <rPr>
        <b/>
        <sz val="11"/>
        <rFont val="Calibri"/>
        <family val="2"/>
        <charset val="204"/>
      </rPr>
      <t>)    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/сек</t>
    </r>
  </si>
  <si>
    <r>
      <t>Средномногогодишни стойности - количества                       (норм. год.)                                       (Q_NOR)                                        м</t>
    </r>
    <r>
      <rPr>
        <b/>
        <vertAlign val="superscript"/>
        <sz val="11"/>
        <rFont val="Calibri"/>
        <family val="2"/>
        <charset val="204"/>
      </rPr>
      <t>3</t>
    </r>
  </si>
  <si>
    <r>
      <t>Средномногогодишни стойности количества                  (влажна год.)                                (Q_WET)                                         м</t>
    </r>
    <r>
      <rPr>
        <b/>
        <vertAlign val="superscript"/>
        <sz val="11"/>
        <rFont val="Calibri"/>
        <family val="2"/>
        <charset val="204"/>
      </rPr>
      <t>3</t>
    </r>
  </si>
  <si>
    <r>
      <t>Средномногогодишни стойности количества                       (суха  год.)                      (Q_DRY)                                    м</t>
    </r>
    <r>
      <rPr>
        <b/>
        <vertAlign val="superscript"/>
        <sz val="11"/>
        <rFont val="Calibri"/>
        <family val="2"/>
        <charset val="204"/>
      </rPr>
      <t>3</t>
    </r>
  </si>
  <si>
    <r>
      <t>Годишен лимит на водовземане по разрешителни                (Q)                 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/годишно</t>
    </r>
  </si>
  <si>
    <r>
      <t>Заустени годишни количества по разрешителни             (Q</t>
    </r>
    <r>
      <rPr>
        <b/>
        <vertAlign val="subscript"/>
        <sz val="11"/>
        <rFont val="Calibri"/>
        <family val="2"/>
        <charset val="204"/>
      </rPr>
      <t>Z</t>
    </r>
    <r>
      <rPr>
        <b/>
        <sz val="11"/>
        <rFont val="Calibri"/>
        <family val="2"/>
        <charset val="204"/>
      </rPr>
      <t>)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/годишно</t>
    </r>
  </si>
  <si>
    <r>
      <t>Прогнозни количества вода за напояване от доставчик                                   (Qp. d.)            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/годишно</t>
    </r>
  </si>
  <si>
    <r>
      <t>Прогнозни количества  вода за напояване от собствено водовземане от воден обект -река               (Qp. r.)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/годишно</t>
    </r>
  </si>
  <si>
    <r>
      <t>Общо водовземане (по прогнози и разрешителни)                    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/годишно</t>
    </r>
  </si>
  <si>
    <r>
      <t>│(Q</t>
    </r>
    <r>
      <rPr>
        <vertAlign val="subscript"/>
        <sz val="11"/>
        <rFont val="Calibri"/>
        <family val="2"/>
        <charset val="204"/>
      </rPr>
      <t>Z</t>
    </r>
    <r>
      <rPr>
        <sz val="11"/>
        <rFont val="Calibri"/>
        <family val="2"/>
        <charset val="204"/>
      </rPr>
      <t>-Q)│/ Q_NOR             %</t>
    </r>
  </si>
  <si>
    <r>
      <t>│(Q</t>
    </r>
    <r>
      <rPr>
        <vertAlign val="subscript"/>
        <sz val="11"/>
        <rFont val="Calibri"/>
        <family val="2"/>
        <charset val="204"/>
      </rPr>
      <t>Z</t>
    </r>
    <r>
      <rPr>
        <sz val="11"/>
        <rFont val="Calibri"/>
        <family val="2"/>
        <charset val="204"/>
      </rPr>
      <t>-Q│/ Q_WET) %</t>
    </r>
  </si>
  <si>
    <r>
      <t>│(Q</t>
    </r>
    <r>
      <rPr>
        <vertAlign val="subscript"/>
        <sz val="11"/>
        <rFont val="Calibri"/>
        <family val="2"/>
        <charset val="204"/>
      </rPr>
      <t>Z</t>
    </r>
    <r>
      <rPr>
        <sz val="11"/>
        <rFont val="Calibri"/>
        <family val="2"/>
        <charset val="204"/>
      </rPr>
      <t>-Q)│/ Q_DRY %</t>
    </r>
  </si>
  <si>
    <t xml:space="preserve">Натиск от водовземане по максимално разрешени количествата с отчитане на заустването                             (влажна год.)                      %                                  </t>
  </si>
  <si>
    <t xml:space="preserve">Натиск от водовземане по разрешителни                           (норм. год.)                       %                                  </t>
  </si>
  <si>
    <t xml:space="preserve">Натиск от водовземане по максимално разрешени количествата с отчитане на заустването                       (норм. год.)                      %                                  </t>
  </si>
  <si>
    <t xml:space="preserve">Натиск от водовземане по максимално разрешени количествата с отчитане на заустването                                           (суха год.)                                 %                                  </t>
  </si>
  <si>
    <t>Натиск от водовземане по максимално разрешени годишни водни количествата за водовземане с отчитане на заустването</t>
  </si>
  <si>
    <t>* ВТ с неопределен ресурс – Водни тела с ресурс зависещ в голяма степен от технологичен приток от язовир и/или деривация или водно тяло с малка площ</t>
  </si>
  <si>
    <t>и не обхванато от метода на регионализация на ресурса ( в т. ч. суходолия и пониращи реки).</t>
  </si>
  <si>
    <t>* ВТ с техн. натиск (при технологичен приток) – Водни тела, към които е добавен допълнителен технологичен приток от прехвърляне на води и/или зауствания и когато добавените и/или заустени водни количества</t>
  </si>
  <si>
    <r>
      <t>са по-големи от разрешените за водовземане. При тези водни тела не се отчита натиск от водовземане. В тази група влизат всички водни тела, при които за P</t>
    </r>
    <r>
      <rPr>
        <vertAlign val="subscript"/>
        <sz val="11"/>
        <rFont val="Calibri"/>
        <family val="2"/>
        <charset val="204"/>
      </rPr>
      <t>i</t>
    </r>
    <r>
      <rPr>
        <sz val="11"/>
        <rFont val="Calibri"/>
        <family val="2"/>
        <charset val="204"/>
      </rPr>
      <t xml:space="preserve"> са получени отрицателни стойности. </t>
    </r>
  </si>
  <si>
    <t>слаб</t>
  </si>
  <si>
    <t>умерен</t>
  </si>
  <si>
    <t xml:space="preserve">Натиск от водовземане по максимално разрешени количествата с отчитане на заустването                       (норм. год.)                      съгласно подход                        </t>
  </si>
  <si>
    <t>Натиск от водовземане по максимално разрешени количествата с отчитане на заустването                       (суха год.)                          съгласно подход</t>
  </si>
  <si>
    <t>Приложение 2.2.3.2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</si>
</sst>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#,##0.000"/>
    <numFmt numFmtId="166" formatCode="0.000"/>
    <numFmt numFmtId="167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vertAlign val="sub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vertAlign val="superscript"/>
      <sz val="11"/>
      <name val="Calibri"/>
      <family val="2"/>
      <charset val="204"/>
    </font>
    <font>
      <b/>
      <vertAlign val="subscript"/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</font>
    <font>
      <sz val="11"/>
      <color rgb="FF00B05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6">
    <xf numFmtId="0" fontId="0" fillId="0" borderId="0"/>
    <xf numFmtId="0" fontId="2" fillId="2" borderId="0"/>
    <xf numFmtId="0" fontId="6" fillId="2" borderId="0"/>
    <xf numFmtId="0" fontId="8" fillId="2" borderId="0"/>
    <xf numFmtId="0" fontId="1" fillId="2" borderId="0"/>
    <xf numFmtId="0" fontId="5" fillId="2" borderId="0"/>
  </cellStyleXfs>
  <cellXfs count="83">
    <xf numFmtId="0" fontId="0" fillId="0" borderId="0" xfId="0"/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166" fontId="7" fillId="0" borderId="1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 applyProtection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165" fontId="7" fillId="0" borderId="0" xfId="0" applyNumberFormat="1" applyFont="1" applyFill="1"/>
    <xf numFmtId="2" fontId="7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3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3" fontId="11" fillId="3" borderId="4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right" vertical="center" wrapText="1"/>
    </xf>
    <xf numFmtId="165" fontId="17" fillId="0" borderId="1" xfId="0" applyNumberFormat="1" applyFont="1" applyFill="1" applyBorder="1" applyAlignment="1" applyProtection="1">
      <alignment horizontal="right" vertical="center" wrapText="1"/>
    </xf>
    <xf numFmtId="3" fontId="11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3" fontId="7" fillId="4" borderId="4" xfId="0" applyNumberFormat="1" applyFont="1" applyFill="1" applyBorder="1" applyAlignment="1" applyProtection="1">
      <alignment horizontal="left" vertical="center" wrapText="1"/>
    </xf>
    <xf numFmtId="0" fontId="18" fillId="2" borderId="0" xfId="0" applyFont="1" applyFill="1"/>
    <xf numFmtId="0" fontId="7" fillId="0" borderId="0" xfId="0" applyFont="1" applyBorder="1"/>
    <xf numFmtId="0" fontId="7" fillId="2" borderId="0" xfId="0" applyFont="1" applyFill="1" applyBorder="1"/>
    <xf numFmtId="0" fontId="18" fillId="2" borderId="0" xfId="0" applyFont="1" applyFill="1" applyAlignment="1">
      <alignment horizontal="center"/>
    </xf>
    <xf numFmtId="3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/>
    <xf numFmtId="165" fontId="18" fillId="2" borderId="0" xfId="0" applyNumberFormat="1" applyFont="1" applyFill="1"/>
    <xf numFmtId="0" fontId="7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9" fillId="0" borderId="0" xfId="0" applyFont="1"/>
    <xf numFmtId="0" fontId="20" fillId="2" borderId="2" xfId="0" applyFont="1" applyFill="1" applyBorder="1" applyAlignment="1" applyProtection="1">
      <alignment horizontal="right" vertical="center" wrapText="1"/>
    </xf>
    <xf numFmtId="0" fontId="19" fillId="2" borderId="0" xfId="0" applyFont="1" applyFill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4" fontId="20" fillId="0" borderId="0" xfId="0" applyNumberFormat="1" applyFont="1"/>
    <xf numFmtId="0" fontId="20" fillId="0" borderId="0" xfId="0" applyFont="1"/>
    <xf numFmtId="0" fontId="7" fillId="0" borderId="0" xfId="0" applyFont="1" applyAlignment="1">
      <alignment horizontal="left"/>
    </xf>
    <xf numFmtId="0" fontId="19" fillId="0" borderId="0" xfId="0" applyFont="1" applyBorder="1"/>
    <xf numFmtId="0" fontId="7" fillId="2" borderId="4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</cellXfs>
  <cellStyles count="6">
    <cellStyle name="Normal 2" xfId="3"/>
    <cellStyle name="Normal 3" xfId="1"/>
    <cellStyle name="Normal 3 2" xfId="4"/>
    <cellStyle name="Нормален" xfId="0" builtinId="0"/>
    <cellStyle name="Нормален 2" xfId="2"/>
    <cellStyle name="Нормален 2 2" xfId="5"/>
  </cellStyles>
  <dxfs count="0"/>
  <tableStyles count="0" defaultTableStyle="TableStyleMedium9" defaultPivotStyle="PivotStyleLight16"/>
  <colors>
    <mruColors>
      <color rgb="FF66FFFF"/>
      <color rgb="FFCCFFFF"/>
      <color rgb="FFBFF37F"/>
      <color rgb="FFFFCC00"/>
      <color rgb="FF7EF484"/>
      <color rgb="FF80F2D7"/>
      <color rgb="FFA2E290"/>
      <color rgb="FFC0E78B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O254"/>
  <sheetViews>
    <sheetView tabSelected="1" zoomScale="75" zoomScaleNormal="75" workbookViewId="0">
      <pane xSplit="5" ySplit="7" topLeftCell="F8" activePane="bottomRight" state="frozen"/>
      <selection pane="topRight" activeCell="F1" sqref="F1"/>
      <selection pane="bottomLeft" activeCell="A4" sqref="A4"/>
      <selection pane="bottomRight" activeCell="B2" sqref="B2:AQ2"/>
    </sheetView>
  </sheetViews>
  <sheetFormatPr defaultColWidth="8.85546875" defaultRowHeight="15" x14ac:dyDescent="0.25"/>
  <cols>
    <col min="1" max="1" width="4.28515625" style="20" hidden="1" customWidth="1"/>
    <col min="2" max="2" width="5.28515625" style="20" customWidth="1"/>
    <col min="3" max="3" width="12.7109375" style="20" customWidth="1"/>
    <col min="4" max="4" width="4.42578125" style="20" hidden="1" customWidth="1"/>
    <col min="5" max="5" width="18.7109375" style="20" customWidth="1"/>
    <col min="6" max="6" width="12.42578125" style="20" customWidth="1"/>
    <col min="7" max="7" width="12.5703125" style="20" customWidth="1"/>
    <col min="8" max="8" width="6.140625" style="21" customWidth="1"/>
    <col min="9" max="9" width="8.42578125" style="21" customWidth="1"/>
    <col min="10" max="11" width="19.7109375" style="20" hidden="1" customWidth="1"/>
    <col min="12" max="12" width="18.28515625" style="20" hidden="1" customWidth="1"/>
    <col min="13" max="13" width="20.85546875" style="22" customWidth="1"/>
    <col min="14" max="14" width="19.85546875" style="22" hidden="1" customWidth="1"/>
    <col min="15" max="15" width="20.28515625" style="22" customWidth="1"/>
    <col min="16" max="16" width="14" style="23" hidden="1" customWidth="1"/>
    <col min="17" max="17" width="16.5703125" style="23" hidden="1" customWidth="1"/>
    <col min="18" max="18" width="17.28515625" style="20" customWidth="1"/>
    <col min="19" max="19" width="14.28515625" style="20" customWidth="1"/>
    <col min="20" max="20" width="14" style="20" hidden="1" customWidth="1"/>
    <col min="21" max="21" width="13.5703125" style="20" customWidth="1"/>
    <col min="22" max="22" width="17.28515625" style="22" customWidth="1"/>
    <col min="23" max="25" width="19.7109375" style="22" hidden="1" customWidth="1"/>
    <col min="26" max="26" width="16.5703125" style="22" customWidth="1"/>
    <col min="27" max="27" width="15.5703125" style="22" customWidth="1"/>
    <col min="28" max="28" width="19" style="22" hidden="1" customWidth="1"/>
    <col min="29" max="29" width="15.42578125" style="22" customWidth="1"/>
    <col min="30" max="30" width="15.7109375" style="22" customWidth="1"/>
    <col min="31" max="31" width="21.28515625" style="20" hidden="1" customWidth="1"/>
    <col min="32" max="32" width="9.7109375" style="20" hidden="1" customWidth="1"/>
    <col min="33" max="33" width="19.7109375" style="20" hidden="1" customWidth="1"/>
    <col min="34" max="34" width="9.7109375" style="20" hidden="1" customWidth="1"/>
    <col min="35" max="35" width="13.7109375" style="20" hidden="1" customWidth="1"/>
    <col min="36" max="36" width="15.7109375" style="20" hidden="1" customWidth="1"/>
    <col min="37" max="37" width="14.42578125" style="20" hidden="1" customWidth="1"/>
    <col min="38" max="38" width="18.28515625" style="20" hidden="1" customWidth="1"/>
    <col min="39" max="39" width="15.28515625" style="20" hidden="1" customWidth="1"/>
    <col min="40" max="40" width="12.42578125" style="20" hidden="1" customWidth="1"/>
    <col min="41" max="41" width="12.85546875" style="20" hidden="1" customWidth="1"/>
    <col min="42" max="42" width="14.28515625" style="20" hidden="1" customWidth="1"/>
    <col min="43" max="43" width="11.5703125" style="24" customWidth="1"/>
    <col min="44" max="44" width="32.5703125" style="25" customWidth="1"/>
    <col min="45" max="45" width="18" style="26" customWidth="1"/>
    <col min="46" max="46" width="32.7109375" style="26" customWidth="1"/>
    <col min="47" max="47" width="15.7109375" style="26" customWidth="1"/>
    <col min="48" max="67" width="8.85546875" style="26"/>
    <col min="68" max="16384" width="8.85546875" style="20"/>
  </cols>
  <sheetData>
    <row r="2" spans="1:67" ht="15.75" x14ac:dyDescent="0.25">
      <c r="B2" s="81" t="s">
        <v>643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67" ht="15.75" x14ac:dyDescent="0.25">
      <c r="B3" s="82" t="s">
        <v>634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67" ht="25.7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</row>
    <row r="5" spans="1:67" s="10" customFormat="1" ht="156.6" customHeight="1" x14ac:dyDescent="0.25">
      <c r="A5" s="40" t="s">
        <v>209</v>
      </c>
      <c r="B5" s="41" t="s">
        <v>204</v>
      </c>
      <c r="C5" s="41" t="s">
        <v>615</v>
      </c>
      <c r="D5" s="41" t="s">
        <v>316</v>
      </c>
      <c r="E5" s="41" t="s">
        <v>581</v>
      </c>
      <c r="F5" s="41" t="s">
        <v>579</v>
      </c>
      <c r="G5" s="42" t="s">
        <v>582</v>
      </c>
      <c r="H5" s="43" t="s">
        <v>580</v>
      </c>
      <c r="I5" s="44" t="s">
        <v>203</v>
      </c>
      <c r="J5" s="41" t="s">
        <v>616</v>
      </c>
      <c r="K5" s="41" t="s">
        <v>617</v>
      </c>
      <c r="L5" s="41" t="s">
        <v>618</v>
      </c>
      <c r="M5" s="45" t="s">
        <v>619</v>
      </c>
      <c r="N5" s="51" t="s">
        <v>620</v>
      </c>
      <c r="O5" s="45" t="s">
        <v>621</v>
      </c>
      <c r="P5" s="46" t="s">
        <v>210</v>
      </c>
      <c r="Q5" s="46" t="s">
        <v>211</v>
      </c>
      <c r="R5" s="41" t="s">
        <v>622</v>
      </c>
      <c r="S5" s="45" t="s">
        <v>631</v>
      </c>
      <c r="T5" s="45" t="s">
        <v>606</v>
      </c>
      <c r="U5" s="45" t="s">
        <v>607</v>
      </c>
      <c r="V5" s="45" t="s">
        <v>623</v>
      </c>
      <c r="W5" s="45" t="s">
        <v>594</v>
      </c>
      <c r="X5" s="45" t="s">
        <v>595</v>
      </c>
      <c r="Y5" s="45" t="s">
        <v>596</v>
      </c>
      <c r="Z5" s="45" t="s">
        <v>632</v>
      </c>
      <c r="AA5" s="80" t="s">
        <v>641</v>
      </c>
      <c r="AB5" s="51" t="s">
        <v>630</v>
      </c>
      <c r="AC5" s="45" t="s">
        <v>633</v>
      </c>
      <c r="AD5" s="80" t="s">
        <v>642</v>
      </c>
      <c r="AE5" s="41" t="s">
        <v>577</v>
      </c>
      <c r="AF5" s="41" t="s">
        <v>318</v>
      </c>
      <c r="AG5" s="41" t="s">
        <v>578</v>
      </c>
      <c r="AH5" s="41" t="s">
        <v>319</v>
      </c>
      <c r="AI5" s="41" t="s">
        <v>624</v>
      </c>
      <c r="AJ5" s="41" t="s">
        <v>321</v>
      </c>
      <c r="AK5" s="41" t="s">
        <v>625</v>
      </c>
      <c r="AL5" s="41" t="s">
        <v>320</v>
      </c>
      <c r="AM5" s="41" t="s">
        <v>626</v>
      </c>
      <c r="AN5" s="45" t="s">
        <v>608</v>
      </c>
      <c r="AO5" s="45" t="s">
        <v>609</v>
      </c>
      <c r="AP5" s="45" t="s">
        <v>610</v>
      </c>
      <c r="AQ5" s="47" t="s">
        <v>593</v>
      </c>
      <c r="AR5" s="27"/>
      <c r="AS5" s="28"/>
      <c r="AT5" s="28"/>
      <c r="AU5" s="28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</row>
    <row r="6" spans="1:67" s="10" customFormat="1" ht="73.349999999999994" hidden="1" customHeight="1" x14ac:dyDescent="0.25">
      <c r="A6" s="3"/>
      <c r="B6" s="52"/>
      <c r="C6" s="52"/>
      <c r="D6" s="52"/>
      <c r="E6" s="52"/>
      <c r="F6" s="52"/>
      <c r="G6" s="53"/>
      <c r="H6" s="54"/>
      <c r="I6" s="55"/>
      <c r="J6" s="52" t="s">
        <v>603</v>
      </c>
      <c r="K6" s="52" t="s">
        <v>604</v>
      </c>
      <c r="L6" s="52" t="s">
        <v>605</v>
      </c>
      <c r="M6" s="52" t="s">
        <v>584</v>
      </c>
      <c r="N6" s="52" t="s">
        <v>585</v>
      </c>
      <c r="O6" s="52" t="s">
        <v>586</v>
      </c>
      <c r="P6" s="56"/>
      <c r="Q6" s="56"/>
      <c r="R6" s="52" t="s">
        <v>591</v>
      </c>
      <c r="S6" s="57" t="s">
        <v>597</v>
      </c>
      <c r="T6" s="57" t="s">
        <v>598</v>
      </c>
      <c r="U6" s="57" t="s">
        <v>599</v>
      </c>
      <c r="V6" s="52"/>
      <c r="W6" s="57" t="s">
        <v>611</v>
      </c>
      <c r="X6" s="57" t="s">
        <v>612</v>
      </c>
      <c r="Y6" s="57" t="s">
        <v>613</v>
      </c>
      <c r="Z6" s="57" t="s">
        <v>627</v>
      </c>
      <c r="AA6" s="57"/>
      <c r="AB6" s="57" t="s">
        <v>628</v>
      </c>
      <c r="AC6" s="57" t="s">
        <v>629</v>
      </c>
      <c r="AD6" s="57"/>
      <c r="AE6" s="52"/>
      <c r="AF6" s="52"/>
      <c r="AG6" s="52"/>
      <c r="AH6" s="52"/>
      <c r="AI6" s="52" t="s">
        <v>592</v>
      </c>
      <c r="AJ6" s="52"/>
      <c r="AK6" s="52" t="s">
        <v>587</v>
      </c>
      <c r="AL6" s="52"/>
      <c r="AM6" s="52" t="s">
        <v>614</v>
      </c>
      <c r="AN6" s="57" t="s">
        <v>588</v>
      </c>
      <c r="AO6" s="57" t="s">
        <v>589</v>
      </c>
      <c r="AP6" s="57" t="s">
        <v>590</v>
      </c>
      <c r="AQ6" s="58"/>
      <c r="AR6" s="27"/>
      <c r="AS6" s="28"/>
      <c r="AT6" s="28"/>
      <c r="AU6" s="28"/>
      <c r="AV6" s="29"/>
    </row>
    <row r="7" spans="1:67" s="10" customFormat="1" ht="32.85" customHeight="1" x14ac:dyDescent="0.25">
      <c r="A7" s="1">
        <v>414</v>
      </c>
      <c r="B7" s="2">
        <v>1</v>
      </c>
      <c r="C7" s="1">
        <v>557.28</v>
      </c>
      <c r="D7" s="1">
        <v>213</v>
      </c>
      <c r="E7" s="2" t="s">
        <v>79</v>
      </c>
      <c r="F7" s="14" t="s">
        <v>322</v>
      </c>
      <c r="G7" s="14" t="s">
        <v>323</v>
      </c>
      <c r="H7" s="3" t="s">
        <v>80</v>
      </c>
      <c r="I7" s="3" t="s">
        <v>81</v>
      </c>
      <c r="J7" s="1"/>
      <c r="K7" s="1"/>
      <c r="L7" s="1"/>
      <c r="M7" s="4"/>
      <c r="N7" s="4"/>
      <c r="O7" s="4"/>
      <c r="P7" s="30">
        <v>203742.19343339</v>
      </c>
      <c r="Q7" s="30">
        <v>557281123.67177904</v>
      </c>
      <c r="R7" s="5">
        <v>0</v>
      </c>
      <c r="S7" s="6"/>
      <c r="T7" s="7"/>
      <c r="U7" s="7"/>
      <c r="V7" s="5">
        <v>0</v>
      </c>
      <c r="W7" s="31"/>
      <c r="X7" s="31"/>
      <c r="Y7" s="31"/>
      <c r="Z7" s="31"/>
      <c r="AA7" s="31"/>
      <c r="AB7" s="31"/>
      <c r="AC7" s="31"/>
      <c r="AD7" s="31"/>
      <c r="AE7" s="5">
        <v>0</v>
      </c>
      <c r="AF7" s="5">
        <v>0</v>
      </c>
      <c r="AG7" s="5">
        <v>0</v>
      </c>
      <c r="AH7" s="5">
        <v>0</v>
      </c>
      <c r="AI7" s="8">
        <f t="shared" ref="AI7:AI70" si="0">AE7*1000</f>
        <v>0</v>
      </c>
      <c r="AJ7" s="8">
        <f t="shared" ref="AJ7:AJ70" si="1">AF7*1000</f>
        <v>0</v>
      </c>
      <c r="AK7" s="8">
        <f t="shared" ref="AK7:AK70" si="2">AG7*1000</f>
        <v>0</v>
      </c>
      <c r="AL7" s="8">
        <f t="shared" ref="AL7:AL70" si="3">AH7*1000</f>
        <v>0</v>
      </c>
      <c r="AM7" s="5">
        <f>R7+AI7+AK7</f>
        <v>0</v>
      </c>
      <c r="AN7" s="9"/>
      <c r="AO7" s="9"/>
      <c r="AP7" s="9"/>
      <c r="AQ7" s="32" t="s">
        <v>602</v>
      </c>
      <c r="AR7" s="27"/>
      <c r="AS7" s="26"/>
      <c r="AT7" s="26"/>
      <c r="AU7" s="26"/>
      <c r="AV7" s="29"/>
    </row>
    <row r="8" spans="1:67" ht="32.85" customHeight="1" x14ac:dyDescent="0.25">
      <c r="A8" s="1">
        <v>415</v>
      </c>
      <c r="B8" s="2">
        <v>2</v>
      </c>
      <c r="C8" s="1">
        <v>717.27</v>
      </c>
      <c r="D8" s="1">
        <v>214</v>
      </c>
      <c r="E8" s="2" t="s">
        <v>176</v>
      </c>
      <c r="F8" s="14" t="s">
        <v>315</v>
      </c>
      <c r="G8" s="14" t="s">
        <v>270</v>
      </c>
      <c r="H8" s="3" t="s">
        <v>80</v>
      </c>
      <c r="I8" s="3" t="s">
        <v>81</v>
      </c>
      <c r="J8" s="1"/>
      <c r="K8" s="1"/>
      <c r="L8" s="1"/>
      <c r="M8" s="4"/>
      <c r="N8" s="4"/>
      <c r="O8" s="4"/>
      <c r="P8" s="30">
        <v>178396.17533991701</v>
      </c>
      <c r="Q8" s="30">
        <v>717269798.89864504</v>
      </c>
      <c r="R8" s="5">
        <v>18000</v>
      </c>
      <c r="S8" s="11"/>
      <c r="T8" s="11"/>
      <c r="U8" s="11"/>
      <c r="V8" s="5">
        <v>301125</v>
      </c>
      <c r="W8" s="31"/>
      <c r="X8" s="31"/>
      <c r="Y8" s="31"/>
      <c r="Z8" s="31"/>
      <c r="AA8" s="31"/>
      <c r="AB8" s="31"/>
      <c r="AC8" s="31"/>
      <c r="AD8" s="31"/>
      <c r="AE8" s="5">
        <v>0</v>
      </c>
      <c r="AF8" s="5">
        <v>175</v>
      </c>
      <c r="AG8" s="5">
        <v>0</v>
      </c>
      <c r="AH8" s="5">
        <v>378.5</v>
      </c>
      <c r="AI8" s="8">
        <f t="shared" si="0"/>
        <v>0</v>
      </c>
      <c r="AJ8" s="8">
        <f t="shared" si="1"/>
        <v>175000</v>
      </c>
      <c r="AK8" s="8">
        <f t="shared" si="2"/>
        <v>0</v>
      </c>
      <c r="AL8" s="8">
        <f t="shared" si="3"/>
        <v>378500</v>
      </c>
      <c r="AM8" s="5">
        <f t="shared" ref="AM8:AM70" si="4">R8+AI8+AK8</f>
        <v>18000</v>
      </c>
      <c r="AN8" s="9"/>
      <c r="AO8" s="9"/>
      <c r="AP8" s="9"/>
      <c r="AQ8" s="32" t="s">
        <v>602</v>
      </c>
      <c r="AR8" s="27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</row>
    <row r="9" spans="1:67" ht="32.85" customHeight="1" x14ac:dyDescent="0.25">
      <c r="A9" s="1">
        <v>416</v>
      </c>
      <c r="B9" s="2">
        <v>3</v>
      </c>
      <c r="C9" s="1">
        <v>1073.45</v>
      </c>
      <c r="D9" s="1">
        <v>215</v>
      </c>
      <c r="E9" s="2" t="s">
        <v>111</v>
      </c>
      <c r="F9" s="14" t="s">
        <v>324</v>
      </c>
      <c r="G9" s="14" t="s">
        <v>325</v>
      </c>
      <c r="H9" s="3" t="s">
        <v>80</v>
      </c>
      <c r="I9" s="3" t="s">
        <v>81</v>
      </c>
      <c r="J9" s="1"/>
      <c r="K9" s="1"/>
      <c r="L9" s="1"/>
      <c r="M9" s="4"/>
      <c r="N9" s="4"/>
      <c r="O9" s="4"/>
      <c r="P9" s="30">
        <v>209997.463942756</v>
      </c>
      <c r="Q9" s="30">
        <v>1073451557.90777</v>
      </c>
      <c r="R9" s="5">
        <v>14400</v>
      </c>
      <c r="S9" s="11"/>
      <c r="T9" s="11"/>
      <c r="U9" s="11"/>
      <c r="V9" s="5">
        <v>525418</v>
      </c>
      <c r="W9" s="31"/>
      <c r="X9" s="31"/>
      <c r="Y9" s="31"/>
      <c r="Z9" s="31"/>
      <c r="AA9" s="31"/>
      <c r="AB9" s="31"/>
      <c r="AC9" s="31"/>
      <c r="AD9" s="31"/>
      <c r="AE9" s="5">
        <v>550</v>
      </c>
      <c r="AF9" s="5">
        <v>0</v>
      </c>
      <c r="AG9" s="5">
        <v>0</v>
      </c>
      <c r="AH9" s="5">
        <v>36</v>
      </c>
      <c r="AI9" s="8">
        <f t="shared" si="0"/>
        <v>550000</v>
      </c>
      <c r="AJ9" s="8">
        <f t="shared" si="1"/>
        <v>0</v>
      </c>
      <c r="AK9" s="8">
        <f t="shared" si="2"/>
        <v>0</v>
      </c>
      <c r="AL9" s="8">
        <f t="shared" si="3"/>
        <v>36000</v>
      </c>
      <c r="AM9" s="5">
        <f t="shared" si="4"/>
        <v>564400</v>
      </c>
      <c r="AN9" s="9"/>
      <c r="AO9" s="9"/>
      <c r="AP9" s="9"/>
      <c r="AQ9" s="32" t="s">
        <v>602</v>
      </c>
      <c r="AR9" s="27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ht="32.85" customHeight="1" x14ac:dyDescent="0.25">
      <c r="A10" s="1">
        <v>417</v>
      </c>
      <c r="B10" s="2">
        <v>4</v>
      </c>
      <c r="C10" s="1">
        <v>540.87</v>
      </c>
      <c r="D10" s="1">
        <v>216</v>
      </c>
      <c r="E10" s="2" t="s">
        <v>194</v>
      </c>
      <c r="F10" s="14" t="s">
        <v>169</v>
      </c>
      <c r="G10" s="14" t="s">
        <v>326</v>
      </c>
      <c r="H10" s="3" t="s">
        <v>80</v>
      </c>
      <c r="I10" s="3" t="s">
        <v>81</v>
      </c>
      <c r="J10" s="1"/>
      <c r="K10" s="1"/>
      <c r="L10" s="1"/>
      <c r="M10" s="4"/>
      <c r="N10" s="4"/>
      <c r="O10" s="4"/>
      <c r="P10" s="30"/>
      <c r="Q10" s="30"/>
      <c r="R10" s="5">
        <v>23400</v>
      </c>
      <c r="S10" s="11"/>
      <c r="T10" s="11"/>
      <c r="U10" s="11"/>
      <c r="V10" s="5">
        <v>16300000</v>
      </c>
      <c r="W10" s="31"/>
      <c r="X10" s="31"/>
      <c r="Y10" s="31"/>
      <c r="Z10" s="31"/>
      <c r="AA10" s="31"/>
      <c r="AB10" s="31"/>
      <c r="AC10" s="31"/>
      <c r="AD10" s="31"/>
      <c r="AE10" s="5">
        <v>0</v>
      </c>
      <c r="AF10" s="5">
        <v>0</v>
      </c>
      <c r="AG10" s="5">
        <v>0</v>
      </c>
      <c r="AH10" s="5">
        <v>0</v>
      </c>
      <c r="AI10" s="8">
        <f t="shared" si="0"/>
        <v>0</v>
      </c>
      <c r="AJ10" s="8">
        <f t="shared" si="1"/>
        <v>0</v>
      </c>
      <c r="AK10" s="8">
        <f t="shared" si="2"/>
        <v>0</v>
      </c>
      <c r="AL10" s="8">
        <f t="shared" si="3"/>
        <v>0</v>
      </c>
      <c r="AM10" s="5">
        <f t="shared" si="4"/>
        <v>23400</v>
      </c>
      <c r="AN10" s="9"/>
      <c r="AO10" s="9"/>
      <c r="AP10" s="9"/>
      <c r="AQ10" s="32" t="s">
        <v>602</v>
      </c>
      <c r="AR10" s="27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ht="32.85" customHeight="1" x14ac:dyDescent="0.25">
      <c r="A11" s="1">
        <v>419</v>
      </c>
      <c r="B11" s="2">
        <v>5</v>
      </c>
      <c r="C11" s="1">
        <v>234.03</v>
      </c>
      <c r="D11" s="1">
        <v>217</v>
      </c>
      <c r="E11" s="2" t="s">
        <v>170</v>
      </c>
      <c r="F11" s="14" t="s">
        <v>327</v>
      </c>
      <c r="G11" s="14" t="s">
        <v>328</v>
      </c>
      <c r="H11" s="3" t="s">
        <v>80</v>
      </c>
      <c r="I11" s="3" t="s">
        <v>81</v>
      </c>
      <c r="J11" s="1"/>
      <c r="K11" s="1"/>
      <c r="L11" s="1"/>
      <c r="M11" s="4"/>
      <c r="N11" s="4"/>
      <c r="O11" s="4"/>
      <c r="P11" s="30">
        <v>70762.684664105094</v>
      </c>
      <c r="Q11" s="30">
        <v>234034357.767905</v>
      </c>
      <c r="R11" s="5">
        <v>16800</v>
      </c>
      <c r="S11" s="11"/>
      <c r="T11" s="11"/>
      <c r="U11" s="11"/>
      <c r="V11" s="5">
        <v>0</v>
      </c>
      <c r="W11" s="31"/>
      <c r="X11" s="31"/>
      <c r="Y11" s="31"/>
      <c r="Z11" s="31"/>
      <c r="AA11" s="31"/>
      <c r="AB11" s="31"/>
      <c r="AC11" s="31"/>
      <c r="AD11" s="31"/>
      <c r="AE11" s="5">
        <v>0</v>
      </c>
      <c r="AF11" s="5">
        <v>0</v>
      </c>
      <c r="AG11" s="5">
        <v>0</v>
      </c>
      <c r="AH11" s="5">
        <v>0</v>
      </c>
      <c r="AI11" s="8">
        <f t="shared" si="0"/>
        <v>0</v>
      </c>
      <c r="AJ11" s="8">
        <f t="shared" si="1"/>
        <v>0</v>
      </c>
      <c r="AK11" s="8">
        <f t="shared" si="2"/>
        <v>0</v>
      </c>
      <c r="AL11" s="8">
        <f t="shared" si="3"/>
        <v>0</v>
      </c>
      <c r="AM11" s="5">
        <f t="shared" si="4"/>
        <v>16800</v>
      </c>
      <c r="AN11" s="9"/>
      <c r="AO11" s="9"/>
      <c r="AP11" s="9"/>
      <c r="AQ11" s="32" t="s">
        <v>602</v>
      </c>
      <c r="AR11" s="27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32.85" customHeight="1" x14ac:dyDescent="0.25">
      <c r="A12" s="1">
        <v>420</v>
      </c>
      <c r="B12" s="2">
        <v>6</v>
      </c>
      <c r="C12" s="1">
        <v>627.53</v>
      </c>
      <c r="D12" s="1">
        <v>218</v>
      </c>
      <c r="E12" s="2" t="s">
        <v>193</v>
      </c>
      <c r="F12" s="14" t="s">
        <v>329</v>
      </c>
      <c r="G12" s="14" t="s">
        <v>330</v>
      </c>
      <c r="H12" s="3" t="s">
        <v>80</v>
      </c>
      <c r="I12" s="3" t="s">
        <v>81</v>
      </c>
      <c r="J12" s="1">
        <v>0.54800000000000004</v>
      </c>
      <c r="K12" s="1">
        <v>0.68500000000000005</v>
      </c>
      <c r="L12" s="1">
        <v>0.41099999999999998</v>
      </c>
      <c r="M12" s="4">
        <f>J12*60*60*24*365</f>
        <v>17281728</v>
      </c>
      <c r="N12" s="4">
        <f>K12*60*60*24*365</f>
        <v>21602160</v>
      </c>
      <c r="O12" s="4">
        <f>L12*60*60*24*365</f>
        <v>12961295.999999998</v>
      </c>
      <c r="P12" s="30"/>
      <c r="Q12" s="30"/>
      <c r="R12" s="5">
        <v>148800</v>
      </c>
      <c r="S12" s="6">
        <f>100*R12/M12</f>
        <v>0.86102500861025011</v>
      </c>
      <c r="T12" s="6">
        <f>100*R12/N12</f>
        <v>0.68882000688820011</v>
      </c>
      <c r="U12" s="6">
        <f>100*R12/O12</f>
        <v>1.148033344813667</v>
      </c>
      <c r="V12" s="5">
        <v>0</v>
      </c>
      <c r="W12" s="31">
        <f>100*V12/M12</f>
        <v>0</v>
      </c>
      <c r="X12" s="31">
        <f>100*V12/N12</f>
        <v>0</v>
      </c>
      <c r="Y12" s="31">
        <f>100*V12/O12</f>
        <v>0</v>
      </c>
      <c r="Z12" s="31"/>
      <c r="AA12" s="31"/>
      <c r="AB12" s="31"/>
      <c r="AC12" s="31"/>
      <c r="AD12" s="31"/>
      <c r="AE12" s="5">
        <v>0</v>
      </c>
      <c r="AF12" s="5">
        <v>0</v>
      </c>
      <c r="AG12" s="5">
        <v>0</v>
      </c>
      <c r="AH12" s="5">
        <v>0</v>
      </c>
      <c r="AI12" s="8">
        <f t="shared" si="0"/>
        <v>0</v>
      </c>
      <c r="AJ12" s="8">
        <f t="shared" si="1"/>
        <v>0</v>
      </c>
      <c r="AK12" s="8">
        <f t="shared" si="2"/>
        <v>0</v>
      </c>
      <c r="AL12" s="8">
        <f t="shared" si="3"/>
        <v>0</v>
      </c>
      <c r="AM12" s="5">
        <f t="shared" si="4"/>
        <v>148800</v>
      </c>
      <c r="AN12" s="9">
        <f>100*AM12/M12</f>
        <v>0.86102500861025011</v>
      </c>
      <c r="AO12" s="9">
        <f>100*AM12/N12</f>
        <v>0.68882000688820011</v>
      </c>
      <c r="AP12" s="9">
        <f>100*AM12/O12</f>
        <v>1.148033344813667</v>
      </c>
      <c r="AQ12" s="12"/>
      <c r="AR12" s="27"/>
    </row>
    <row r="13" spans="1:67" ht="32.85" customHeight="1" x14ac:dyDescent="0.25">
      <c r="A13" s="1">
        <v>421</v>
      </c>
      <c r="B13" s="2">
        <v>7</v>
      </c>
      <c r="C13" s="1">
        <v>698.97</v>
      </c>
      <c r="D13" s="1">
        <v>219</v>
      </c>
      <c r="E13" s="2" t="s">
        <v>242</v>
      </c>
      <c r="F13" s="14" t="s">
        <v>327</v>
      </c>
      <c r="G13" s="14" t="s">
        <v>331</v>
      </c>
      <c r="H13" s="3" t="s">
        <v>80</v>
      </c>
      <c r="I13" s="3" t="s">
        <v>81</v>
      </c>
      <c r="J13" s="1"/>
      <c r="K13" s="1"/>
      <c r="L13" s="1"/>
      <c r="M13" s="4"/>
      <c r="N13" s="4"/>
      <c r="O13" s="4"/>
      <c r="P13" s="30">
        <v>166687.317941004</v>
      </c>
      <c r="Q13" s="30">
        <v>698974126.79965699</v>
      </c>
      <c r="R13" s="5">
        <v>0</v>
      </c>
      <c r="S13" s="7"/>
      <c r="T13" s="7"/>
      <c r="U13" s="7"/>
      <c r="V13" s="5">
        <v>0</v>
      </c>
      <c r="W13" s="31"/>
      <c r="X13" s="31"/>
      <c r="Y13" s="31"/>
      <c r="Z13" s="31"/>
      <c r="AA13" s="31"/>
      <c r="AB13" s="31"/>
      <c r="AC13" s="31"/>
      <c r="AD13" s="31"/>
      <c r="AE13" s="5">
        <v>0</v>
      </c>
      <c r="AF13" s="5">
        <v>0</v>
      </c>
      <c r="AG13" s="5">
        <v>0</v>
      </c>
      <c r="AH13" s="5">
        <v>0</v>
      </c>
      <c r="AI13" s="8">
        <f t="shared" si="0"/>
        <v>0</v>
      </c>
      <c r="AJ13" s="8">
        <f t="shared" si="1"/>
        <v>0</v>
      </c>
      <c r="AK13" s="8">
        <f t="shared" si="2"/>
        <v>0</v>
      </c>
      <c r="AL13" s="8">
        <f t="shared" si="3"/>
        <v>0</v>
      </c>
      <c r="AM13" s="5">
        <f t="shared" si="4"/>
        <v>0</v>
      </c>
      <c r="AN13" s="9"/>
      <c r="AO13" s="9"/>
      <c r="AP13" s="9"/>
      <c r="AQ13" s="32" t="s">
        <v>602</v>
      </c>
      <c r="AR13" s="27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1:67" ht="32.85" customHeight="1" x14ac:dyDescent="0.25">
      <c r="A14" s="1">
        <v>422</v>
      </c>
      <c r="B14" s="2">
        <v>8</v>
      </c>
      <c r="C14" s="1">
        <v>1970.33</v>
      </c>
      <c r="D14" s="1">
        <v>220</v>
      </c>
      <c r="E14" s="2" t="s">
        <v>168</v>
      </c>
      <c r="F14" s="14" t="s">
        <v>332</v>
      </c>
      <c r="G14" s="14" t="s">
        <v>333</v>
      </c>
      <c r="H14" s="3" t="s">
        <v>80</v>
      </c>
      <c r="I14" s="3" t="s">
        <v>81</v>
      </c>
      <c r="J14" s="1"/>
      <c r="K14" s="1"/>
      <c r="L14" s="1"/>
      <c r="M14" s="4"/>
      <c r="N14" s="4"/>
      <c r="O14" s="4"/>
      <c r="P14" s="30">
        <v>269900.88411870197</v>
      </c>
      <c r="Q14" s="30">
        <v>1970334998.23961</v>
      </c>
      <c r="R14" s="5">
        <v>0</v>
      </c>
      <c r="S14" s="7"/>
      <c r="T14" s="7"/>
      <c r="U14" s="7"/>
      <c r="V14" s="5">
        <v>578160</v>
      </c>
      <c r="W14" s="31"/>
      <c r="X14" s="31"/>
      <c r="Y14" s="31"/>
      <c r="Z14" s="31"/>
      <c r="AA14" s="31"/>
      <c r="AB14" s="31"/>
      <c r="AC14" s="31"/>
      <c r="AD14" s="31"/>
      <c r="AE14" s="5">
        <v>114</v>
      </c>
      <c r="AF14" s="5">
        <v>20</v>
      </c>
      <c r="AG14" s="5">
        <v>0</v>
      </c>
      <c r="AH14" s="5">
        <v>344</v>
      </c>
      <c r="AI14" s="8">
        <f t="shared" si="0"/>
        <v>114000</v>
      </c>
      <c r="AJ14" s="8">
        <f t="shared" si="1"/>
        <v>20000</v>
      </c>
      <c r="AK14" s="8">
        <f t="shared" si="2"/>
        <v>0</v>
      </c>
      <c r="AL14" s="8">
        <f t="shared" si="3"/>
        <v>344000</v>
      </c>
      <c r="AM14" s="5">
        <f t="shared" si="4"/>
        <v>114000</v>
      </c>
      <c r="AN14" s="9"/>
      <c r="AO14" s="9"/>
      <c r="AP14" s="9"/>
      <c r="AQ14" s="32" t="s">
        <v>602</v>
      </c>
      <c r="AR14" s="27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1:67" ht="32.85" customHeight="1" x14ac:dyDescent="0.25">
      <c r="A15" s="1">
        <v>423</v>
      </c>
      <c r="B15" s="2">
        <v>9</v>
      </c>
      <c r="C15" s="1">
        <v>313.74</v>
      </c>
      <c r="D15" s="1">
        <v>221</v>
      </c>
      <c r="E15" s="2" t="s">
        <v>182</v>
      </c>
      <c r="F15" s="14" t="s">
        <v>327</v>
      </c>
      <c r="G15" s="14" t="s">
        <v>334</v>
      </c>
      <c r="H15" s="3" t="s">
        <v>80</v>
      </c>
      <c r="I15" s="3" t="s">
        <v>81</v>
      </c>
      <c r="J15" s="1">
        <v>0.27400000000000002</v>
      </c>
      <c r="K15" s="1">
        <v>0.34200000000000003</v>
      </c>
      <c r="L15" s="1">
        <v>0.20499999999999999</v>
      </c>
      <c r="M15" s="4">
        <f>J15*60*60*24*365</f>
        <v>8640864</v>
      </c>
      <c r="N15" s="4">
        <f>K15*60*60*24*365</f>
        <v>10785312.000000002</v>
      </c>
      <c r="O15" s="4">
        <f>L15*60*60*24*365</f>
        <v>6464879.9999999991</v>
      </c>
      <c r="P15" s="30">
        <v>106442.060983759</v>
      </c>
      <c r="Q15" s="30">
        <v>313737527.39235502</v>
      </c>
      <c r="R15" s="5">
        <v>33240</v>
      </c>
      <c r="S15" s="6">
        <f>100*R15/M15</f>
        <v>0.38468375384683756</v>
      </c>
      <c r="T15" s="6">
        <f>100*R15/N15</f>
        <v>0.30819692559658907</v>
      </c>
      <c r="U15" s="6">
        <f>100*R15/O15</f>
        <v>0.5141626758733342</v>
      </c>
      <c r="V15" s="5">
        <v>0</v>
      </c>
      <c r="W15" s="31">
        <f t="shared" ref="W15" si="5">100*V15/M15</f>
        <v>0</v>
      </c>
      <c r="X15" s="31">
        <f t="shared" ref="X15" si="6">100*V15/N15</f>
        <v>0</v>
      </c>
      <c r="Y15" s="31">
        <f t="shared" ref="Y15" si="7">100*V15/O15</f>
        <v>0</v>
      </c>
      <c r="Z15" s="31"/>
      <c r="AA15" s="31"/>
      <c r="AB15" s="31"/>
      <c r="AC15" s="31"/>
      <c r="AD15" s="31"/>
      <c r="AE15" s="5">
        <v>0</v>
      </c>
      <c r="AF15" s="5">
        <v>0</v>
      </c>
      <c r="AG15" s="5">
        <v>0</v>
      </c>
      <c r="AH15" s="5">
        <v>0</v>
      </c>
      <c r="AI15" s="8">
        <f t="shared" si="0"/>
        <v>0</v>
      </c>
      <c r="AJ15" s="8">
        <f t="shared" si="1"/>
        <v>0</v>
      </c>
      <c r="AK15" s="8">
        <f t="shared" si="2"/>
        <v>0</v>
      </c>
      <c r="AL15" s="8">
        <f t="shared" si="3"/>
        <v>0</v>
      </c>
      <c r="AM15" s="5">
        <f t="shared" si="4"/>
        <v>33240</v>
      </c>
      <c r="AN15" s="9">
        <f>100*AM15/M15</f>
        <v>0.38468375384683756</v>
      </c>
      <c r="AO15" s="9">
        <f>100*AM15/N15</f>
        <v>0.30819692559658907</v>
      </c>
      <c r="AP15" s="9">
        <f>100*AM15/O15</f>
        <v>0.5141626758733342</v>
      </c>
      <c r="AQ15" s="12"/>
      <c r="AR15" s="27"/>
    </row>
    <row r="16" spans="1:67" ht="32.85" customHeight="1" x14ac:dyDescent="0.25">
      <c r="A16" s="1">
        <v>424</v>
      </c>
      <c r="B16" s="2">
        <v>10</v>
      </c>
      <c r="C16" s="1">
        <v>559.67999999999995</v>
      </c>
      <c r="D16" s="1">
        <v>222</v>
      </c>
      <c r="E16" s="2" t="s">
        <v>120</v>
      </c>
      <c r="F16" s="14" t="s">
        <v>335</v>
      </c>
      <c r="G16" s="14" t="s">
        <v>336</v>
      </c>
      <c r="H16" s="3" t="s">
        <v>80</v>
      </c>
      <c r="I16" s="3" t="s">
        <v>81</v>
      </c>
      <c r="J16" s="1"/>
      <c r="K16" s="1"/>
      <c r="L16" s="1"/>
      <c r="M16" s="4"/>
      <c r="N16" s="4"/>
      <c r="O16" s="4"/>
      <c r="P16" s="30">
        <v>151705.78173606601</v>
      </c>
      <c r="Q16" s="30">
        <v>559680702.59091103</v>
      </c>
      <c r="R16" s="5">
        <v>0</v>
      </c>
      <c r="S16" s="7"/>
      <c r="T16" s="7"/>
      <c r="U16" s="7"/>
      <c r="V16" s="5">
        <v>328135</v>
      </c>
      <c r="W16" s="31"/>
      <c r="X16" s="31"/>
      <c r="Y16" s="31"/>
      <c r="Z16" s="31"/>
      <c r="AA16" s="31"/>
      <c r="AB16" s="31"/>
      <c r="AC16" s="31"/>
      <c r="AD16" s="31"/>
      <c r="AE16" s="5">
        <v>24</v>
      </c>
      <c r="AF16" s="5">
        <v>0</v>
      </c>
      <c r="AG16" s="5">
        <v>0</v>
      </c>
      <c r="AH16" s="5">
        <v>0</v>
      </c>
      <c r="AI16" s="8">
        <f t="shared" si="0"/>
        <v>24000</v>
      </c>
      <c r="AJ16" s="8">
        <f t="shared" si="1"/>
        <v>0</v>
      </c>
      <c r="AK16" s="8">
        <f t="shared" si="2"/>
        <v>0</v>
      </c>
      <c r="AL16" s="8">
        <f t="shared" si="3"/>
        <v>0</v>
      </c>
      <c r="AM16" s="5">
        <f t="shared" si="4"/>
        <v>24000</v>
      </c>
      <c r="AN16" s="9"/>
      <c r="AO16" s="9"/>
      <c r="AP16" s="9"/>
      <c r="AQ16" s="32" t="s">
        <v>602</v>
      </c>
      <c r="AR16" s="27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1:67" ht="32.85" customHeight="1" x14ac:dyDescent="0.25">
      <c r="A17" s="1">
        <v>425</v>
      </c>
      <c r="B17" s="2">
        <v>11</v>
      </c>
      <c r="C17" s="1">
        <v>727.51</v>
      </c>
      <c r="D17" s="1">
        <v>223</v>
      </c>
      <c r="E17" s="2" t="s">
        <v>243</v>
      </c>
      <c r="F17" s="14" t="s">
        <v>337</v>
      </c>
      <c r="G17" s="14" t="s">
        <v>338</v>
      </c>
      <c r="H17" s="3" t="s">
        <v>80</v>
      </c>
      <c r="I17" s="3" t="s">
        <v>81</v>
      </c>
      <c r="J17" s="1"/>
      <c r="K17" s="1"/>
      <c r="L17" s="1"/>
      <c r="M17" s="4"/>
      <c r="N17" s="4"/>
      <c r="O17" s="4"/>
      <c r="P17" s="30">
        <v>210814.19249228199</v>
      </c>
      <c r="Q17" s="30">
        <v>727506246.11196697</v>
      </c>
      <c r="R17" s="5">
        <v>0</v>
      </c>
      <c r="S17" s="7"/>
      <c r="T17" s="7"/>
      <c r="U17" s="7"/>
      <c r="V17" s="5">
        <v>0</v>
      </c>
      <c r="W17" s="31"/>
      <c r="X17" s="31"/>
      <c r="Y17" s="31"/>
      <c r="Z17" s="31"/>
      <c r="AA17" s="31"/>
      <c r="AB17" s="31"/>
      <c r="AC17" s="31"/>
      <c r="AD17" s="31"/>
      <c r="AE17" s="5">
        <v>0</v>
      </c>
      <c r="AF17" s="5">
        <v>0</v>
      </c>
      <c r="AG17" s="5">
        <v>0</v>
      </c>
      <c r="AH17" s="5">
        <v>338.26400000000001</v>
      </c>
      <c r="AI17" s="8">
        <f t="shared" si="0"/>
        <v>0</v>
      </c>
      <c r="AJ17" s="8">
        <f t="shared" si="1"/>
        <v>0</v>
      </c>
      <c r="AK17" s="8">
        <f t="shared" si="2"/>
        <v>0</v>
      </c>
      <c r="AL17" s="8">
        <f t="shared" si="3"/>
        <v>338264</v>
      </c>
      <c r="AM17" s="5">
        <f t="shared" si="4"/>
        <v>0</v>
      </c>
      <c r="AN17" s="9"/>
      <c r="AO17" s="9"/>
      <c r="AP17" s="9"/>
      <c r="AQ17" s="32" t="s">
        <v>602</v>
      </c>
      <c r="AR17" s="27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1:67" ht="28.15" customHeight="1" x14ac:dyDescent="0.25">
      <c r="A18" s="1"/>
      <c r="B18" s="2">
        <v>12</v>
      </c>
      <c r="C18" s="13">
        <v>4211.6537600000001</v>
      </c>
      <c r="D18" s="1">
        <v>224</v>
      </c>
      <c r="E18" s="14" t="s">
        <v>3</v>
      </c>
      <c r="F18" s="14" t="s">
        <v>4</v>
      </c>
      <c r="G18" s="14" t="s">
        <v>339</v>
      </c>
      <c r="H18" s="15" t="s">
        <v>5</v>
      </c>
      <c r="I18" s="3" t="s">
        <v>6</v>
      </c>
      <c r="J18" s="16"/>
      <c r="K18" s="7"/>
      <c r="L18" s="7"/>
      <c r="M18" s="4"/>
      <c r="N18" s="4"/>
      <c r="O18" s="4"/>
      <c r="P18" s="5"/>
      <c r="Q18" s="5"/>
      <c r="R18" s="5">
        <v>9146054.8571428582</v>
      </c>
      <c r="S18" s="6"/>
      <c r="T18" s="6"/>
      <c r="U18" s="6"/>
      <c r="V18" s="5">
        <v>38389021</v>
      </c>
      <c r="W18" s="31"/>
      <c r="X18" s="31"/>
      <c r="Y18" s="31"/>
      <c r="Z18" s="31"/>
      <c r="AA18" s="31"/>
      <c r="AB18" s="31"/>
      <c r="AC18" s="31"/>
      <c r="AD18" s="31"/>
      <c r="AE18" s="5">
        <v>305.60000000000002</v>
      </c>
      <c r="AF18" s="5">
        <v>914</v>
      </c>
      <c r="AG18" s="5">
        <v>201</v>
      </c>
      <c r="AH18" s="5">
        <v>2245.83</v>
      </c>
      <c r="AI18" s="8">
        <f t="shared" si="0"/>
        <v>305600</v>
      </c>
      <c r="AJ18" s="8">
        <f t="shared" si="1"/>
        <v>914000</v>
      </c>
      <c r="AK18" s="8">
        <f t="shared" si="2"/>
        <v>201000</v>
      </c>
      <c r="AL18" s="8">
        <f t="shared" si="3"/>
        <v>2245830</v>
      </c>
      <c r="AM18" s="5">
        <f t="shared" si="4"/>
        <v>9652654.8571428582</v>
      </c>
      <c r="AN18" s="7"/>
      <c r="AO18" s="7"/>
      <c r="AP18" s="7"/>
      <c r="AQ18" s="32" t="s">
        <v>602</v>
      </c>
      <c r="AR18" s="27"/>
      <c r="AT18" s="29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1:67" ht="32.85" customHeight="1" x14ac:dyDescent="0.25">
      <c r="A19" s="1">
        <v>2</v>
      </c>
      <c r="B19" s="2">
        <v>13</v>
      </c>
      <c r="C19" s="1">
        <v>436.35082994200002</v>
      </c>
      <c r="D19" s="1">
        <v>1</v>
      </c>
      <c r="E19" s="2" t="s">
        <v>150</v>
      </c>
      <c r="F19" s="14" t="s">
        <v>340</v>
      </c>
      <c r="G19" s="14" t="s">
        <v>558</v>
      </c>
      <c r="H19" s="15" t="s">
        <v>9</v>
      </c>
      <c r="I19" s="17" t="s">
        <v>151</v>
      </c>
      <c r="J19" s="1">
        <v>2.246</v>
      </c>
      <c r="K19" s="1">
        <v>2.8079999999999998</v>
      </c>
      <c r="L19" s="1">
        <v>1.6839999999999999</v>
      </c>
      <c r="M19" s="4">
        <f>J19*60*60*24*365</f>
        <v>70829856</v>
      </c>
      <c r="N19" s="4">
        <f>K19*60*60*24*365</f>
        <v>88553088</v>
      </c>
      <c r="O19" s="4">
        <f>L19*60*60*24*365</f>
        <v>53106623.999999993</v>
      </c>
      <c r="P19" s="30">
        <v>110801.12990570899</v>
      </c>
      <c r="Q19" s="30">
        <v>436350830.065871</v>
      </c>
      <c r="R19" s="5">
        <v>0</v>
      </c>
      <c r="S19" s="9">
        <f t="shared" ref="S19:S29" si="8">100*R19/M19</f>
        <v>0</v>
      </c>
      <c r="T19" s="9">
        <f>100*R19/N19</f>
        <v>0</v>
      </c>
      <c r="U19" s="9">
        <f>100*R19/O19</f>
        <v>0</v>
      </c>
      <c r="V19" s="5">
        <v>48000</v>
      </c>
      <c r="W19" s="31">
        <f t="shared" ref="W19:W79" si="9">100*V19/M19</f>
        <v>6.7768032734670539E-2</v>
      </c>
      <c r="X19" s="31">
        <f t="shared" ref="X19" si="10">100*V19/N19</f>
        <v>5.4204772621819809E-2</v>
      </c>
      <c r="Y19" s="31">
        <f t="shared" ref="Y19" si="11">100*V19/O19</f>
        <v>9.0384205179376509E-2</v>
      </c>
      <c r="Z19" s="31"/>
      <c r="AA19" s="31"/>
      <c r="AB19" s="31"/>
      <c r="AC19" s="31"/>
      <c r="AD19" s="31"/>
      <c r="AE19" s="5">
        <v>12</v>
      </c>
      <c r="AF19" s="5">
        <v>0</v>
      </c>
      <c r="AG19" s="5">
        <v>242</v>
      </c>
      <c r="AH19" s="5">
        <v>0</v>
      </c>
      <c r="AI19" s="8">
        <f t="shared" si="0"/>
        <v>12000</v>
      </c>
      <c r="AJ19" s="8">
        <f t="shared" si="1"/>
        <v>0</v>
      </c>
      <c r="AK19" s="8">
        <f t="shared" si="2"/>
        <v>242000</v>
      </c>
      <c r="AL19" s="8">
        <f t="shared" si="3"/>
        <v>0</v>
      </c>
      <c r="AM19" s="5">
        <f>R19+AI19+AK19</f>
        <v>254000</v>
      </c>
      <c r="AN19" s="9">
        <f t="shared" ref="AN19:AN29" si="12">100*AM19/M19</f>
        <v>0.35860583988763156</v>
      </c>
      <c r="AO19" s="9">
        <f>100*AM19/N19</f>
        <v>0.28683358845712981</v>
      </c>
      <c r="AP19" s="9">
        <f>100*AM19/O19</f>
        <v>0.47828308574086736</v>
      </c>
      <c r="AQ19" s="12"/>
      <c r="AR19" s="27"/>
    </row>
    <row r="20" spans="1:67" ht="32.85" customHeight="1" x14ac:dyDescent="0.25">
      <c r="A20" s="1">
        <v>839</v>
      </c>
      <c r="B20" s="2">
        <v>14</v>
      </c>
      <c r="C20" s="16">
        <v>353.44</v>
      </c>
      <c r="D20" s="1">
        <v>55</v>
      </c>
      <c r="E20" s="7" t="s">
        <v>41</v>
      </c>
      <c r="F20" s="14" t="s">
        <v>112</v>
      </c>
      <c r="G20" s="14" t="s">
        <v>557</v>
      </c>
      <c r="H20" s="15" t="s">
        <v>1</v>
      </c>
      <c r="I20" s="3" t="s">
        <v>19</v>
      </c>
      <c r="J20" s="16">
        <v>6.49</v>
      </c>
      <c r="K20" s="17" t="s">
        <v>583</v>
      </c>
      <c r="L20" s="17" t="s">
        <v>583</v>
      </c>
      <c r="M20" s="4">
        <f t="shared" ref="M20:M51" si="13">J20*60*60*24*365</f>
        <v>204668640.00000003</v>
      </c>
      <c r="N20" s="17" t="s">
        <v>583</v>
      </c>
      <c r="O20" s="17" t="s">
        <v>583</v>
      </c>
      <c r="P20" s="5"/>
      <c r="Q20" s="5"/>
      <c r="R20" s="5">
        <v>0</v>
      </c>
      <c r="S20" s="9">
        <f t="shared" si="8"/>
        <v>0</v>
      </c>
      <c r="T20" s="17" t="s">
        <v>583</v>
      </c>
      <c r="U20" s="17" t="s">
        <v>583</v>
      </c>
      <c r="V20" s="5">
        <v>1650809</v>
      </c>
      <c r="W20" s="31">
        <f t="shared" si="9"/>
        <v>0.80657642519147033</v>
      </c>
      <c r="X20" s="17" t="s">
        <v>583</v>
      </c>
      <c r="Y20" s="17" t="s">
        <v>583</v>
      </c>
      <c r="Z20" s="31"/>
      <c r="AA20" s="31"/>
      <c r="AB20" s="31"/>
      <c r="AC20" s="31"/>
      <c r="AD20" s="31"/>
      <c r="AE20" s="5">
        <v>0</v>
      </c>
      <c r="AF20" s="5">
        <v>0</v>
      </c>
      <c r="AG20" s="5">
        <v>0</v>
      </c>
      <c r="AH20" s="5">
        <v>0</v>
      </c>
      <c r="AI20" s="8">
        <f t="shared" si="0"/>
        <v>0</v>
      </c>
      <c r="AJ20" s="8">
        <f t="shared" si="1"/>
        <v>0</v>
      </c>
      <c r="AK20" s="8">
        <f t="shared" si="2"/>
        <v>0</v>
      </c>
      <c r="AL20" s="8">
        <f t="shared" si="3"/>
        <v>0</v>
      </c>
      <c r="AM20" s="5">
        <f t="shared" si="4"/>
        <v>0</v>
      </c>
      <c r="AN20" s="9">
        <f t="shared" si="12"/>
        <v>0</v>
      </c>
      <c r="AO20" s="7"/>
      <c r="AP20" s="7"/>
      <c r="AQ20" s="33"/>
      <c r="AR20" s="27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1:67" ht="32.85" customHeight="1" x14ac:dyDescent="0.25">
      <c r="A21" s="1">
        <v>840</v>
      </c>
      <c r="B21" s="2">
        <v>15</v>
      </c>
      <c r="C21" s="16">
        <v>349.13</v>
      </c>
      <c r="D21" s="1">
        <v>54</v>
      </c>
      <c r="E21" s="7" t="s">
        <v>245</v>
      </c>
      <c r="F21" s="14" t="s">
        <v>341</v>
      </c>
      <c r="G21" s="14" t="s">
        <v>342</v>
      </c>
      <c r="H21" s="15" t="s">
        <v>1</v>
      </c>
      <c r="I21" s="3" t="s">
        <v>19</v>
      </c>
      <c r="J21" s="16">
        <v>0.77</v>
      </c>
      <c r="K21" s="17" t="s">
        <v>583</v>
      </c>
      <c r="L21" s="17" t="s">
        <v>583</v>
      </c>
      <c r="M21" s="4">
        <f t="shared" si="13"/>
        <v>24282720</v>
      </c>
      <c r="N21" s="17" t="s">
        <v>583</v>
      </c>
      <c r="O21" s="17" t="s">
        <v>583</v>
      </c>
      <c r="P21" s="5"/>
      <c r="Q21" s="5"/>
      <c r="R21" s="5">
        <v>0</v>
      </c>
      <c r="S21" s="9">
        <f t="shared" si="8"/>
        <v>0</v>
      </c>
      <c r="T21" s="17" t="s">
        <v>583</v>
      </c>
      <c r="U21" s="17" t="s">
        <v>583</v>
      </c>
      <c r="V21" s="5">
        <v>329992</v>
      </c>
      <c r="W21" s="31">
        <f t="shared" si="9"/>
        <v>1.3589581397800576</v>
      </c>
      <c r="X21" s="17" t="s">
        <v>583</v>
      </c>
      <c r="Y21" s="17" t="s">
        <v>583</v>
      </c>
      <c r="Z21" s="31"/>
      <c r="AA21" s="31"/>
      <c r="AB21" s="31"/>
      <c r="AC21" s="31"/>
      <c r="AD21" s="31"/>
      <c r="AE21" s="5">
        <v>0</v>
      </c>
      <c r="AF21" s="5">
        <v>0</v>
      </c>
      <c r="AG21" s="5">
        <v>0</v>
      </c>
      <c r="AH21" s="5">
        <v>0</v>
      </c>
      <c r="AI21" s="8">
        <f t="shared" si="0"/>
        <v>0</v>
      </c>
      <c r="AJ21" s="8">
        <f t="shared" si="1"/>
        <v>0</v>
      </c>
      <c r="AK21" s="8">
        <f t="shared" si="2"/>
        <v>0</v>
      </c>
      <c r="AL21" s="8">
        <f t="shared" si="3"/>
        <v>0</v>
      </c>
      <c r="AM21" s="5">
        <f t="shared" si="4"/>
        <v>0</v>
      </c>
      <c r="AN21" s="9">
        <f t="shared" si="12"/>
        <v>0</v>
      </c>
      <c r="AO21" s="7"/>
      <c r="AP21" s="7"/>
      <c r="AQ21" s="33"/>
      <c r="AR21" s="27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1:67" ht="32.85" customHeight="1" x14ac:dyDescent="0.25">
      <c r="A22" s="1">
        <v>841</v>
      </c>
      <c r="B22" s="2">
        <v>16</v>
      </c>
      <c r="C22" s="16">
        <v>421.23</v>
      </c>
      <c r="D22" s="1">
        <v>56</v>
      </c>
      <c r="E22" s="7" t="s">
        <v>96</v>
      </c>
      <c r="F22" s="14" t="s">
        <v>18</v>
      </c>
      <c r="G22" s="14" t="s">
        <v>343</v>
      </c>
      <c r="H22" s="15" t="s">
        <v>66</v>
      </c>
      <c r="I22" s="3" t="s">
        <v>19</v>
      </c>
      <c r="J22" s="16">
        <v>44.52</v>
      </c>
      <c r="K22" s="17" t="s">
        <v>583</v>
      </c>
      <c r="L22" s="17" t="s">
        <v>583</v>
      </c>
      <c r="M22" s="4">
        <f t="shared" si="13"/>
        <v>1403982720.0000002</v>
      </c>
      <c r="N22" s="17" t="s">
        <v>583</v>
      </c>
      <c r="O22" s="17" t="s">
        <v>583</v>
      </c>
      <c r="P22" s="5"/>
      <c r="Q22" s="5"/>
      <c r="R22" s="5">
        <v>0</v>
      </c>
      <c r="S22" s="9">
        <f t="shared" si="8"/>
        <v>0</v>
      </c>
      <c r="T22" s="17" t="s">
        <v>583</v>
      </c>
      <c r="U22" s="17" t="s">
        <v>583</v>
      </c>
      <c r="V22" s="5">
        <v>0</v>
      </c>
      <c r="W22" s="31">
        <f t="shared" si="9"/>
        <v>0</v>
      </c>
      <c r="X22" s="17" t="s">
        <v>583</v>
      </c>
      <c r="Y22" s="17" t="s">
        <v>583</v>
      </c>
      <c r="Z22" s="31"/>
      <c r="AA22" s="31"/>
      <c r="AB22" s="31" t="s">
        <v>583</v>
      </c>
      <c r="AC22" s="31" t="s">
        <v>583</v>
      </c>
      <c r="AD22" s="31"/>
      <c r="AE22" s="5">
        <v>0</v>
      </c>
      <c r="AF22" s="5">
        <v>0</v>
      </c>
      <c r="AG22" s="5">
        <v>0</v>
      </c>
      <c r="AH22" s="5">
        <v>0</v>
      </c>
      <c r="AI22" s="8">
        <f t="shared" si="0"/>
        <v>0</v>
      </c>
      <c r="AJ22" s="8">
        <f t="shared" si="1"/>
        <v>0</v>
      </c>
      <c r="AK22" s="8">
        <f t="shared" si="2"/>
        <v>0</v>
      </c>
      <c r="AL22" s="8">
        <f t="shared" si="3"/>
        <v>0</v>
      </c>
      <c r="AM22" s="5">
        <f t="shared" si="4"/>
        <v>0</v>
      </c>
      <c r="AN22" s="9">
        <f t="shared" si="12"/>
        <v>0</v>
      </c>
      <c r="AO22" s="7"/>
      <c r="AP22" s="7"/>
      <c r="AQ22" s="33"/>
      <c r="AR22" s="27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1:67" ht="32.85" customHeight="1" x14ac:dyDescent="0.25">
      <c r="A23" s="1">
        <v>842</v>
      </c>
      <c r="B23" s="2">
        <v>17</v>
      </c>
      <c r="C23" s="16">
        <v>626.23</v>
      </c>
      <c r="D23" s="1">
        <v>58</v>
      </c>
      <c r="E23" s="7" t="s">
        <v>69</v>
      </c>
      <c r="F23" s="14" t="s">
        <v>18</v>
      </c>
      <c r="G23" s="14" t="s">
        <v>344</v>
      </c>
      <c r="H23" s="15" t="s">
        <v>13</v>
      </c>
      <c r="I23" s="3" t="s">
        <v>19</v>
      </c>
      <c r="J23" s="16">
        <v>39.770000000000003</v>
      </c>
      <c r="K23" s="17" t="s">
        <v>583</v>
      </c>
      <c r="L23" s="17" t="s">
        <v>583</v>
      </c>
      <c r="M23" s="4">
        <f t="shared" si="13"/>
        <v>1254186720.0000002</v>
      </c>
      <c r="N23" s="17" t="s">
        <v>583</v>
      </c>
      <c r="O23" s="17" t="s">
        <v>583</v>
      </c>
      <c r="P23" s="5"/>
      <c r="Q23" s="5"/>
      <c r="R23" s="5">
        <v>0</v>
      </c>
      <c r="S23" s="9">
        <f t="shared" si="8"/>
        <v>0</v>
      </c>
      <c r="T23" s="17" t="s">
        <v>583</v>
      </c>
      <c r="U23" s="17" t="s">
        <v>583</v>
      </c>
      <c r="V23" s="5">
        <v>0</v>
      </c>
      <c r="W23" s="31">
        <f t="shared" si="9"/>
        <v>0</v>
      </c>
      <c r="X23" s="17" t="s">
        <v>583</v>
      </c>
      <c r="Y23" s="17" t="s">
        <v>583</v>
      </c>
      <c r="Z23" s="31"/>
      <c r="AA23" s="31"/>
      <c r="AB23" s="31" t="s">
        <v>583</v>
      </c>
      <c r="AC23" s="31" t="s">
        <v>583</v>
      </c>
      <c r="AD23" s="31"/>
      <c r="AE23" s="5">
        <v>161.4</v>
      </c>
      <c r="AF23" s="5">
        <v>0</v>
      </c>
      <c r="AG23" s="5">
        <v>0</v>
      </c>
      <c r="AH23" s="5">
        <v>0</v>
      </c>
      <c r="AI23" s="8">
        <f t="shared" si="0"/>
        <v>161400</v>
      </c>
      <c r="AJ23" s="8">
        <f t="shared" si="1"/>
        <v>0</v>
      </c>
      <c r="AK23" s="8">
        <f t="shared" si="2"/>
        <v>0</v>
      </c>
      <c r="AL23" s="8">
        <f t="shared" si="3"/>
        <v>0</v>
      </c>
      <c r="AM23" s="5">
        <f t="shared" si="4"/>
        <v>161400</v>
      </c>
      <c r="AN23" s="9">
        <f t="shared" si="12"/>
        <v>1.2868897224489825E-2</v>
      </c>
      <c r="AO23" s="7"/>
      <c r="AP23" s="7"/>
      <c r="AQ23" s="33"/>
      <c r="AR23" s="27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1:67" ht="32.85" customHeight="1" x14ac:dyDescent="0.25">
      <c r="A24" s="1">
        <v>843</v>
      </c>
      <c r="B24" s="2">
        <v>18</v>
      </c>
      <c r="C24" s="16">
        <v>345.11</v>
      </c>
      <c r="D24" s="1">
        <v>59</v>
      </c>
      <c r="E24" s="7" t="s">
        <v>56</v>
      </c>
      <c r="F24" s="14" t="s">
        <v>18</v>
      </c>
      <c r="G24" s="14" t="s">
        <v>345</v>
      </c>
      <c r="H24" s="15" t="s">
        <v>13</v>
      </c>
      <c r="I24" s="3" t="s">
        <v>19</v>
      </c>
      <c r="J24" s="16">
        <v>29.98</v>
      </c>
      <c r="K24" s="17" t="s">
        <v>583</v>
      </c>
      <c r="L24" s="17" t="s">
        <v>583</v>
      </c>
      <c r="M24" s="4">
        <f t="shared" si="13"/>
        <v>945449280</v>
      </c>
      <c r="N24" s="17" t="s">
        <v>583</v>
      </c>
      <c r="O24" s="17" t="s">
        <v>583</v>
      </c>
      <c r="P24" s="5"/>
      <c r="Q24" s="5"/>
      <c r="R24" s="5">
        <v>18500000</v>
      </c>
      <c r="S24" s="6">
        <f t="shared" si="8"/>
        <v>1.9567416667766673</v>
      </c>
      <c r="T24" s="18" t="s">
        <v>583</v>
      </c>
      <c r="U24" s="18" t="s">
        <v>583</v>
      </c>
      <c r="V24" s="5">
        <v>535000</v>
      </c>
      <c r="W24" s="31">
        <f t="shared" si="9"/>
        <v>5.6586853606784705E-2</v>
      </c>
      <c r="X24" s="17" t="s">
        <v>583</v>
      </c>
      <c r="Y24" s="17" t="s">
        <v>583</v>
      </c>
      <c r="Z24" s="31">
        <f>100*(R24-V24)/M24</f>
        <v>1.9001548131698827</v>
      </c>
      <c r="AA24" s="35" t="s">
        <v>639</v>
      </c>
      <c r="AB24" s="31" t="s">
        <v>583</v>
      </c>
      <c r="AC24" s="31" t="s">
        <v>583</v>
      </c>
      <c r="AD24" s="31"/>
      <c r="AE24" s="5">
        <v>0</v>
      </c>
      <c r="AF24" s="5">
        <v>0</v>
      </c>
      <c r="AG24" s="5">
        <v>467</v>
      </c>
      <c r="AH24" s="5">
        <v>0</v>
      </c>
      <c r="AI24" s="8">
        <f t="shared" si="0"/>
        <v>0</v>
      </c>
      <c r="AJ24" s="8">
        <f t="shared" si="1"/>
        <v>0</v>
      </c>
      <c r="AK24" s="8">
        <f t="shared" si="2"/>
        <v>467000</v>
      </c>
      <c r="AL24" s="8">
        <f t="shared" si="3"/>
        <v>0</v>
      </c>
      <c r="AM24" s="5">
        <f t="shared" si="4"/>
        <v>18967000</v>
      </c>
      <c r="AN24" s="9">
        <f t="shared" si="12"/>
        <v>2.0061361726353</v>
      </c>
      <c r="AO24" s="7"/>
      <c r="AP24" s="7"/>
      <c r="AQ24" s="33"/>
      <c r="AR24" s="27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1:67" ht="32.85" customHeight="1" x14ac:dyDescent="0.25">
      <c r="A25" s="1">
        <v>844</v>
      </c>
      <c r="B25" s="2">
        <v>19</v>
      </c>
      <c r="C25" s="16">
        <v>644.66</v>
      </c>
      <c r="D25" s="1">
        <v>60</v>
      </c>
      <c r="E25" s="7" t="s">
        <v>34</v>
      </c>
      <c r="F25" s="14" t="s">
        <v>18</v>
      </c>
      <c r="G25" s="14" t="s">
        <v>346</v>
      </c>
      <c r="H25" s="15" t="s">
        <v>13</v>
      </c>
      <c r="I25" s="3" t="s">
        <v>19</v>
      </c>
      <c r="J25" s="16">
        <v>34.33</v>
      </c>
      <c r="K25" s="17" t="s">
        <v>583</v>
      </c>
      <c r="L25" s="17" t="s">
        <v>583</v>
      </c>
      <c r="M25" s="4">
        <f t="shared" si="13"/>
        <v>1082630879.9999998</v>
      </c>
      <c r="N25" s="17" t="s">
        <v>583</v>
      </c>
      <c r="O25" s="17" t="s">
        <v>583</v>
      </c>
      <c r="P25" s="5"/>
      <c r="Q25" s="5"/>
      <c r="R25" s="5">
        <v>94150</v>
      </c>
      <c r="S25" s="6">
        <f t="shared" si="8"/>
        <v>8.6964081423578105E-3</v>
      </c>
      <c r="T25" s="18" t="s">
        <v>583</v>
      </c>
      <c r="U25" s="18" t="s">
        <v>583</v>
      </c>
      <c r="V25" s="5">
        <v>1027862</v>
      </c>
      <c r="W25" s="31">
        <f t="shared" si="9"/>
        <v>9.4941130812747576E-2</v>
      </c>
      <c r="X25" s="17" t="s">
        <v>583</v>
      </c>
      <c r="Y25" s="17" t="s">
        <v>583</v>
      </c>
      <c r="Z25" s="31">
        <f>100*(R25-V25)/M25</f>
        <v>-8.6244722670389767E-2</v>
      </c>
      <c r="AA25" s="31"/>
      <c r="AB25" s="31" t="s">
        <v>583</v>
      </c>
      <c r="AC25" s="31" t="s">
        <v>583</v>
      </c>
      <c r="AD25" s="31"/>
      <c r="AE25" s="5">
        <v>0</v>
      </c>
      <c r="AF25" s="5">
        <v>0</v>
      </c>
      <c r="AG25" s="5">
        <v>20</v>
      </c>
      <c r="AH25" s="5">
        <v>0</v>
      </c>
      <c r="AI25" s="8">
        <f t="shared" si="0"/>
        <v>0</v>
      </c>
      <c r="AJ25" s="8">
        <f t="shared" si="1"/>
        <v>0</v>
      </c>
      <c r="AK25" s="8">
        <f t="shared" si="2"/>
        <v>20000</v>
      </c>
      <c r="AL25" s="8">
        <f t="shared" si="3"/>
        <v>0</v>
      </c>
      <c r="AM25" s="5">
        <f t="shared" si="4"/>
        <v>114150</v>
      </c>
      <c r="AN25" s="9">
        <f t="shared" si="12"/>
        <v>1.0543759845460904E-2</v>
      </c>
      <c r="AO25" s="7"/>
      <c r="AP25" s="7"/>
      <c r="AQ25" s="79" t="s">
        <v>602</v>
      </c>
      <c r="AR25" s="27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1:67" ht="32.85" customHeight="1" x14ac:dyDescent="0.25">
      <c r="A26" s="1">
        <v>845</v>
      </c>
      <c r="B26" s="2">
        <v>20</v>
      </c>
      <c r="C26" s="16">
        <v>326.35000000000002</v>
      </c>
      <c r="D26" s="1">
        <v>61</v>
      </c>
      <c r="E26" s="7" t="s">
        <v>102</v>
      </c>
      <c r="F26" s="14" t="s">
        <v>18</v>
      </c>
      <c r="G26" s="14" t="s">
        <v>347</v>
      </c>
      <c r="H26" s="15" t="s">
        <v>13</v>
      </c>
      <c r="I26" s="3" t="s">
        <v>19</v>
      </c>
      <c r="J26" s="16">
        <v>29.99</v>
      </c>
      <c r="K26" s="17" t="s">
        <v>583</v>
      </c>
      <c r="L26" s="17" t="s">
        <v>583</v>
      </c>
      <c r="M26" s="4">
        <f t="shared" si="13"/>
        <v>945764639.99999988</v>
      </c>
      <c r="N26" s="17" t="s">
        <v>583</v>
      </c>
      <c r="O26" s="17" t="s">
        <v>583</v>
      </c>
      <c r="P26" s="5"/>
      <c r="Q26" s="5"/>
      <c r="R26" s="5">
        <v>0</v>
      </c>
      <c r="S26" s="9">
        <f t="shared" si="8"/>
        <v>0</v>
      </c>
      <c r="T26" s="17" t="s">
        <v>583</v>
      </c>
      <c r="U26" s="17" t="s">
        <v>583</v>
      </c>
      <c r="V26" s="5">
        <v>172000</v>
      </c>
      <c r="W26" s="31">
        <f t="shared" si="9"/>
        <v>1.8186342851642247E-2</v>
      </c>
      <c r="X26" s="17" t="s">
        <v>583</v>
      </c>
      <c r="Y26" s="17" t="s">
        <v>583</v>
      </c>
      <c r="Z26" s="31"/>
      <c r="AA26" s="31"/>
      <c r="AB26" s="31"/>
      <c r="AC26" s="31"/>
      <c r="AD26" s="31"/>
      <c r="AE26" s="5">
        <v>0</v>
      </c>
      <c r="AF26" s="5">
        <v>0</v>
      </c>
      <c r="AG26" s="5">
        <v>0</v>
      </c>
      <c r="AH26" s="5">
        <v>0</v>
      </c>
      <c r="AI26" s="8">
        <f t="shared" si="0"/>
        <v>0</v>
      </c>
      <c r="AJ26" s="8">
        <f t="shared" si="1"/>
        <v>0</v>
      </c>
      <c r="AK26" s="8">
        <f t="shared" si="2"/>
        <v>0</v>
      </c>
      <c r="AL26" s="8">
        <f t="shared" si="3"/>
        <v>0</v>
      </c>
      <c r="AM26" s="5">
        <f t="shared" si="4"/>
        <v>0</v>
      </c>
      <c r="AN26" s="9">
        <f t="shared" si="12"/>
        <v>0</v>
      </c>
      <c r="AO26" s="7"/>
      <c r="AP26" s="7"/>
      <c r="AQ26" s="33"/>
      <c r="AR26" s="27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1:67" ht="32.85" customHeight="1" x14ac:dyDescent="0.25">
      <c r="A27" s="1">
        <v>846</v>
      </c>
      <c r="B27" s="2">
        <v>21</v>
      </c>
      <c r="C27" s="16">
        <v>106.55</v>
      </c>
      <c r="D27" s="1">
        <v>62</v>
      </c>
      <c r="E27" s="7" t="s">
        <v>106</v>
      </c>
      <c r="F27" s="14" t="s">
        <v>18</v>
      </c>
      <c r="G27" s="14" t="s">
        <v>348</v>
      </c>
      <c r="H27" s="15" t="s">
        <v>13</v>
      </c>
      <c r="I27" s="3" t="s">
        <v>19</v>
      </c>
      <c r="J27" s="16">
        <v>24.83</v>
      </c>
      <c r="K27" s="17" t="s">
        <v>583</v>
      </c>
      <c r="L27" s="17" t="s">
        <v>583</v>
      </c>
      <c r="M27" s="4">
        <f t="shared" si="13"/>
        <v>783038880</v>
      </c>
      <c r="N27" s="17" t="s">
        <v>583</v>
      </c>
      <c r="O27" s="17" t="s">
        <v>583</v>
      </c>
      <c r="P27" s="5"/>
      <c r="Q27" s="5"/>
      <c r="R27" s="5">
        <v>0</v>
      </c>
      <c r="S27" s="9">
        <f t="shared" si="8"/>
        <v>0</v>
      </c>
      <c r="T27" s="17" t="s">
        <v>583</v>
      </c>
      <c r="U27" s="17" t="s">
        <v>583</v>
      </c>
      <c r="V27" s="5">
        <v>175200000</v>
      </c>
      <c r="W27" s="31">
        <f t="shared" si="9"/>
        <v>22.374367924106146</v>
      </c>
      <c r="X27" s="17" t="s">
        <v>583</v>
      </c>
      <c r="Y27" s="17" t="s">
        <v>583</v>
      </c>
      <c r="Z27" s="31"/>
      <c r="AA27" s="31"/>
      <c r="AB27" s="31"/>
      <c r="AC27" s="31"/>
      <c r="AD27" s="31"/>
      <c r="AE27" s="5">
        <v>0</v>
      </c>
      <c r="AF27" s="5">
        <v>0</v>
      </c>
      <c r="AG27" s="5">
        <v>0</v>
      </c>
      <c r="AH27" s="5">
        <v>0</v>
      </c>
      <c r="AI27" s="8">
        <f t="shared" si="0"/>
        <v>0</v>
      </c>
      <c r="AJ27" s="8">
        <f t="shared" si="1"/>
        <v>0</v>
      </c>
      <c r="AK27" s="8">
        <f t="shared" si="2"/>
        <v>0</v>
      </c>
      <c r="AL27" s="8">
        <f t="shared" si="3"/>
        <v>0</v>
      </c>
      <c r="AM27" s="5">
        <f>R27+AI27+AK27</f>
        <v>0</v>
      </c>
      <c r="AN27" s="9">
        <f t="shared" si="12"/>
        <v>0</v>
      </c>
      <c r="AO27" s="7"/>
      <c r="AP27" s="7"/>
      <c r="AQ27" s="33"/>
      <c r="AR27" s="27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1:67" ht="32.85" customHeight="1" x14ac:dyDescent="0.25">
      <c r="A28" s="1">
        <v>847</v>
      </c>
      <c r="B28" s="2">
        <v>22</v>
      </c>
      <c r="C28" s="16">
        <v>2.4300000000000002</v>
      </c>
      <c r="D28" s="1">
        <v>63</v>
      </c>
      <c r="E28" s="7" t="s">
        <v>105</v>
      </c>
      <c r="F28" s="14" t="s">
        <v>315</v>
      </c>
      <c r="G28" s="14" t="s">
        <v>271</v>
      </c>
      <c r="H28" s="15" t="s">
        <v>13</v>
      </c>
      <c r="I28" s="3" t="s">
        <v>19</v>
      </c>
      <c r="J28" s="16">
        <v>0.04</v>
      </c>
      <c r="K28" s="17" t="s">
        <v>583</v>
      </c>
      <c r="L28" s="17" t="s">
        <v>583</v>
      </c>
      <c r="M28" s="4">
        <f t="shared" si="13"/>
        <v>1261440</v>
      </c>
      <c r="N28" s="17" t="s">
        <v>583</v>
      </c>
      <c r="O28" s="17" t="s">
        <v>583</v>
      </c>
      <c r="P28" s="5"/>
      <c r="Q28" s="5"/>
      <c r="R28" s="5">
        <v>75686</v>
      </c>
      <c r="S28" s="6">
        <f t="shared" si="8"/>
        <v>5.9999682902080158</v>
      </c>
      <c r="T28" s="18" t="s">
        <v>583</v>
      </c>
      <c r="U28" s="18" t="s">
        <v>583</v>
      </c>
      <c r="V28" s="5">
        <v>0</v>
      </c>
      <c r="W28" s="31">
        <f t="shared" si="9"/>
        <v>0</v>
      </c>
      <c r="X28" s="17" t="s">
        <v>583</v>
      </c>
      <c r="Y28" s="17" t="s">
        <v>583</v>
      </c>
      <c r="Z28" s="31"/>
      <c r="AA28" s="31"/>
      <c r="AB28" s="31" t="s">
        <v>583</v>
      </c>
      <c r="AC28" s="31" t="s">
        <v>583</v>
      </c>
      <c r="AD28" s="31"/>
      <c r="AE28" s="5">
        <v>0</v>
      </c>
      <c r="AF28" s="5">
        <v>0</v>
      </c>
      <c r="AG28" s="5">
        <v>0</v>
      </c>
      <c r="AH28" s="5">
        <v>0</v>
      </c>
      <c r="AI28" s="8">
        <f t="shared" si="0"/>
        <v>0</v>
      </c>
      <c r="AJ28" s="8">
        <f t="shared" si="1"/>
        <v>0</v>
      </c>
      <c r="AK28" s="8">
        <f t="shared" si="2"/>
        <v>0</v>
      </c>
      <c r="AL28" s="8">
        <f t="shared" si="3"/>
        <v>0</v>
      </c>
      <c r="AM28" s="5">
        <f t="shared" si="4"/>
        <v>75686</v>
      </c>
      <c r="AN28" s="9">
        <f t="shared" si="12"/>
        <v>5.9999682902080158</v>
      </c>
      <c r="AO28" s="7"/>
      <c r="AP28" s="7"/>
      <c r="AQ28" s="33"/>
      <c r="AR28" s="27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1:67" ht="32.85" customHeight="1" x14ac:dyDescent="0.25">
      <c r="A29" s="1">
        <v>848</v>
      </c>
      <c r="B29" s="2">
        <v>23</v>
      </c>
      <c r="C29" s="16">
        <v>24.95</v>
      </c>
      <c r="D29" s="1">
        <v>64</v>
      </c>
      <c r="E29" s="7" t="s">
        <v>246</v>
      </c>
      <c r="F29" s="14" t="s">
        <v>315</v>
      </c>
      <c r="G29" s="14" t="s">
        <v>272</v>
      </c>
      <c r="H29" s="15" t="s">
        <v>13</v>
      </c>
      <c r="I29" s="3" t="s">
        <v>19</v>
      </c>
      <c r="J29" s="16">
        <v>0.31</v>
      </c>
      <c r="K29" s="17" t="s">
        <v>583</v>
      </c>
      <c r="L29" s="17" t="s">
        <v>583</v>
      </c>
      <c r="M29" s="4">
        <f t="shared" si="13"/>
        <v>9776160</v>
      </c>
      <c r="N29" s="17" t="s">
        <v>583</v>
      </c>
      <c r="O29" s="17" t="s">
        <v>583</v>
      </c>
      <c r="P29" s="5"/>
      <c r="Q29" s="5"/>
      <c r="R29" s="5">
        <v>0</v>
      </c>
      <c r="S29" s="9">
        <f t="shared" si="8"/>
        <v>0</v>
      </c>
      <c r="T29" s="17" t="s">
        <v>583</v>
      </c>
      <c r="U29" s="17" t="s">
        <v>583</v>
      </c>
      <c r="V29" s="5">
        <v>0</v>
      </c>
      <c r="W29" s="31">
        <f t="shared" si="9"/>
        <v>0</v>
      </c>
      <c r="X29" s="17" t="s">
        <v>583</v>
      </c>
      <c r="Y29" s="17" t="s">
        <v>583</v>
      </c>
      <c r="Z29" s="31"/>
      <c r="AA29" s="31"/>
      <c r="AB29" s="31" t="s">
        <v>583</v>
      </c>
      <c r="AC29" s="31" t="s">
        <v>583</v>
      </c>
      <c r="AD29" s="31"/>
      <c r="AE29" s="5">
        <v>0</v>
      </c>
      <c r="AF29" s="5">
        <v>0</v>
      </c>
      <c r="AG29" s="5">
        <v>0</v>
      </c>
      <c r="AH29" s="5">
        <v>0</v>
      </c>
      <c r="AI29" s="8">
        <f t="shared" si="0"/>
        <v>0</v>
      </c>
      <c r="AJ29" s="8">
        <f t="shared" si="1"/>
        <v>0</v>
      </c>
      <c r="AK29" s="8">
        <f t="shared" si="2"/>
        <v>0</v>
      </c>
      <c r="AL29" s="8">
        <f t="shared" si="3"/>
        <v>0</v>
      </c>
      <c r="AM29" s="5">
        <f t="shared" si="4"/>
        <v>0</v>
      </c>
      <c r="AN29" s="9">
        <f t="shared" si="12"/>
        <v>0</v>
      </c>
      <c r="AO29" s="7"/>
      <c r="AP29" s="7"/>
      <c r="AQ29" s="33"/>
      <c r="AR29" s="27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1:67" ht="32.85" customHeight="1" x14ac:dyDescent="0.25">
      <c r="A30" s="1">
        <v>849</v>
      </c>
      <c r="B30" s="2">
        <v>24</v>
      </c>
      <c r="C30" s="16">
        <v>82.37</v>
      </c>
      <c r="D30" s="1">
        <v>65</v>
      </c>
      <c r="E30" s="7" t="s">
        <v>173</v>
      </c>
      <c r="F30" s="14" t="s">
        <v>18</v>
      </c>
      <c r="G30" s="14" t="s">
        <v>349</v>
      </c>
      <c r="H30" s="15" t="s">
        <v>13</v>
      </c>
      <c r="I30" s="3" t="s">
        <v>19</v>
      </c>
      <c r="J30" s="16"/>
      <c r="K30" s="17" t="s">
        <v>583</v>
      </c>
      <c r="L30" s="17" t="s">
        <v>583</v>
      </c>
      <c r="M30" s="4">
        <f t="shared" si="13"/>
        <v>0</v>
      </c>
      <c r="N30" s="17" t="s">
        <v>583</v>
      </c>
      <c r="O30" s="17" t="s">
        <v>583</v>
      </c>
      <c r="P30" s="5"/>
      <c r="Q30" s="5"/>
      <c r="R30" s="5">
        <v>0</v>
      </c>
      <c r="S30" s="9"/>
      <c r="T30" s="17" t="s">
        <v>583</v>
      </c>
      <c r="U30" s="17" t="s">
        <v>583</v>
      </c>
      <c r="V30" s="5">
        <v>0</v>
      </c>
      <c r="W30" s="31"/>
      <c r="X30" s="17" t="s">
        <v>583</v>
      </c>
      <c r="Y30" s="17" t="s">
        <v>583</v>
      </c>
      <c r="Z30" s="31"/>
      <c r="AA30" s="31"/>
      <c r="AB30" s="31" t="s">
        <v>583</v>
      </c>
      <c r="AC30" s="31" t="s">
        <v>583</v>
      </c>
      <c r="AD30" s="31"/>
      <c r="AE30" s="5">
        <v>0</v>
      </c>
      <c r="AF30" s="5">
        <v>0</v>
      </c>
      <c r="AG30" s="5">
        <v>0</v>
      </c>
      <c r="AH30" s="5">
        <v>0</v>
      </c>
      <c r="AI30" s="8">
        <f t="shared" si="0"/>
        <v>0</v>
      </c>
      <c r="AJ30" s="8">
        <f t="shared" si="1"/>
        <v>0</v>
      </c>
      <c r="AK30" s="8">
        <f t="shared" si="2"/>
        <v>0</v>
      </c>
      <c r="AL30" s="8">
        <f t="shared" si="3"/>
        <v>0</v>
      </c>
      <c r="AM30" s="5">
        <f t="shared" si="4"/>
        <v>0</v>
      </c>
      <c r="AN30" s="16"/>
      <c r="AO30" s="7"/>
      <c r="AP30" s="7"/>
      <c r="AQ30" s="32" t="s">
        <v>602</v>
      </c>
      <c r="AR30" s="27"/>
      <c r="AT30" s="29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1:67" ht="32.85" customHeight="1" x14ac:dyDescent="0.25">
      <c r="A31" s="1">
        <v>851</v>
      </c>
      <c r="B31" s="2">
        <v>25</v>
      </c>
      <c r="C31" s="16">
        <v>49.39</v>
      </c>
      <c r="D31" s="1">
        <v>66</v>
      </c>
      <c r="E31" s="7" t="s">
        <v>74</v>
      </c>
      <c r="F31" s="14" t="s">
        <v>350</v>
      </c>
      <c r="G31" s="14" t="s">
        <v>351</v>
      </c>
      <c r="H31" s="15" t="s">
        <v>13</v>
      </c>
      <c r="I31" s="3" t="s">
        <v>19</v>
      </c>
      <c r="J31" s="16">
        <v>0.6</v>
      </c>
      <c r="K31" s="17" t="s">
        <v>583</v>
      </c>
      <c r="L31" s="17" t="s">
        <v>583</v>
      </c>
      <c r="M31" s="4">
        <f t="shared" si="13"/>
        <v>18921600</v>
      </c>
      <c r="N31" s="17" t="s">
        <v>583</v>
      </c>
      <c r="O31" s="17" t="s">
        <v>583</v>
      </c>
      <c r="P31" s="5"/>
      <c r="Q31" s="5"/>
      <c r="R31" s="5">
        <v>0</v>
      </c>
      <c r="S31" s="9">
        <f t="shared" ref="S31:S66" si="14">100*R31/M31</f>
        <v>0</v>
      </c>
      <c r="T31" s="17" t="s">
        <v>583</v>
      </c>
      <c r="U31" s="17" t="s">
        <v>583</v>
      </c>
      <c r="V31" s="5">
        <v>0</v>
      </c>
      <c r="W31" s="31">
        <f t="shared" si="9"/>
        <v>0</v>
      </c>
      <c r="X31" s="17" t="s">
        <v>583</v>
      </c>
      <c r="Y31" s="17" t="s">
        <v>583</v>
      </c>
      <c r="Z31" s="31"/>
      <c r="AA31" s="31"/>
      <c r="AB31" s="31" t="s">
        <v>583</v>
      </c>
      <c r="AC31" s="31" t="s">
        <v>583</v>
      </c>
      <c r="AD31" s="31"/>
      <c r="AE31" s="5">
        <v>3</v>
      </c>
      <c r="AF31" s="5">
        <v>0</v>
      </c>
      <c r="AG31" s="5">
        <v>0</v>
      </c>
      <c r="AH31" s="5">
        <v>0</v>
      </c>
      <c r="AI31" s="8">
        <f t="shared" si="0"/>
        <v>3000</v>
      </c>
      <c r="AJ31" s="8">
        <f t="shared" si="1"/>
        <v>0</v>
      </c>
      <c r="AK31" s="8">
        <f t="shared" si="2"/>
        <v>0</v>
      </c>
      <c r="AL31" s="8">
        <f t="shared" si="3"/>
        <v>0</v>
      </c>
      <c r="AM31" s="5">
        <f t="shared" si="4"/>
        <v>3000</v>
      </c>
      <c r="AN31" s="9">
        <f t="shared" ref="AN31:AN66" si="15">100*AM31/M31</f>
        <v>1.5854895991882292E-2</v>
      </c>
      <c r="AO31" s="7"/>
      <c r="AP31" s="7"/>
      <c r="AQ31" s="33"/>
      <c r="AR31" s="27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1:67" ht="32.85" customHeight="1" x14ac:dyDescent="0.25">
      <c r="A32" s="1">
        <v>852</v>
      </c>
      <c r="B32" s="2">
        <v>26</v>
      </c>
      <c r="C32" s="16">
        <v>123.43</v>
      </c>
      <c r="D32" s="1">
        <v>67</v>
      </c>
      <c r="E32" s="7" t="s">
        <v>138</v>
      </c>
      <c r="F32" s="14" t="s">
        <v>352</v>
      </c>
      <c r="G32" s="14" t="s">
        <v>554</v>
      </c>
      <c r="H32" s="15" t="s">
        <v>13</v>
      </c>
      <c r="I32" s="3" t="s">
        <v>19</v>
      </c>
      <c r="J32" s="16">
        <v>8.75</v>
      </c>
      <c r="K32" s="17" t="s">
        <v>583</v>
      </c>
      <c r="L32" s="17" t="s">
        <v>583</v>
      </c>
      <c r="M32" s="4">
        <f t="shared" si="13"/>
        <v>275940000</v>
      </c>
      <c r="N32" s="17" t="s">
        <v>583</v>
      </c>
      <c r="O32" s="17" t="s">
        <v>583</v>
      </c>
      <c r="P32" s="5"/>
      <c r="Q32" s="5"/>
      <c r="R32" s="5">
        <v>47300</v>
      </c>
      <c r="S32" s="6">
        <f t="shared" si="14"/>
        <v>1.7141407552366456E-2</v>
      </c>
      <c r="T32" s="18" t="s">
        <v>583</v>
      </c>
      <c r="U32" s="18" t="s">
        <v>583</v>
      </c>
      <c r="V32" s="5">
        <v>23652</v>
      </c>
      <c r="W32" s="31">
        <f t="shared" si="9"/>
        <v>8.5714285714285719E-3</v>
      </c>
      <c r="X32" s="17" t="s">
        <v>583</v>
      </c>
      <c r="Y32" s="17" t="s">
        <v>583</v>
      </c>
      <c r="Z32" s="31">
        <f>100*(R32-V32)/M32</f>
        <v>8.5699789809378854E-3</v>
      </c>
      <c r="AA32" s="35" t="s">
        <v>639</v>
      </c>
      <c r="AB32" s="31" t="s">
        <v>583</v>
      </c>
      <c r="AC32" s="31" t="s">
        <v>583</v>
      </c>
      <c r="AD32" s="31"/>
      <c r="AE32" s="5">
        <v>0</v>
      </c>
      <c r="AF32" s="5">
        <v>0</v>
      </c>
      <c r="AG32" s="5">
        <v>0</v>
      </c>
      <c r="AH32" s="5">
        <v>0</v>
      </c>
      <c r="AI32" s="8">
        <f t="shared" si="0"/>
        <v>0</v>
      </c>
      <c r="AJ32" s="8">
        <f t="shared" si="1"/>
        <v>0</v>
      </c>
      <c r="AK32" s="8">
        <f t="shared" si="2"/>
        <v>0</v>
      </c>
      <c r="AL32" s="8">
        <f t="shared" si="3"/>
        <v>0</v>
      </c>
      <c r="AM32" s="5">
        <f t="shared" si="4"/>
        <v>47300</v>
      </c>
      <c r="AN32" s="9">
        <f t="shared" si="15"/>
        <v>1.7141407552366456E-2</v>
      </c>
      <c r="AO32" s="7"/>
      <c r="AP32" s="7"/>
      <c r="AQ32" s="33"/>
      <c r="AR32" s="27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1:67" ht="32.85" customHeight="1" x14ac:dyDescent="0.25">
      <c r="A33" s="1">
        <v>853</v>
      </c>
      <c r="B33" s="2">
        <v>27</v>
      </c>
      <c r="C33" s="16">
        <v>222.73</v>
      </c>
      <c r="D33" s="1">
        <v>69</v>
      </c>
      <c r="E33" s="7" t="s">
        <v>67</v>
      </c>
      <c r="F33" s="14" t="s">
        <v>352</v>
      </c>
      <c r="G33" s="14" t="s">
        <v>555</v>
      </c>
      <c r="H33" s="15" t="s">
        <v>13</v>
      </c>
      <c r="I33" s="3" t="s">
        <v>19</v>
      </c>
      <c r="J33" s="16">
        <v>2.0699999999999998</v>
      </c>
      <c r="K33" s="17" t="s">
        <v>583</v>
      </c>
      <c r="L33" s="17" t="s">
        <v>583</v>
      </c>
      <c r="M33" s="4">
        <f t="shared" si="13"/>
        <v>65279519.999999993</v>
      </c>
      <c r="N33" s="17" t="s">
        <v>583</v>
      </c>
      <c r="O33" s="17" t="s">
        <v>583</v>
      </c>
      <c r="P33" s="5"/>
      <c r="Q33" s="5"/>
      <c r="R33" s="5">
        <v>0</v>
      </c>
      <c r="S33" s="9">
        <f t="shared" si="14"/>
        <v>0</v>
      </c>
      <c r="T33" s="17" t="s">
        <v>583</v>
      </c>
      <c r="U33" s="17" t="s">
        <v>583</v>
      </c>
      <c r="V33" s="5">
        <v>0</v>
      </c>
      <c r="W33" s="31">
        <f t="shared" si="9"/>
        <v>0</v>
      </c>
      <c r="X33" s="17" t="s">
        <v>583</v>
      </c>
      <c r="Y33" s="17" t="s">
        <v>583</v>
      </c>
      <c r="Z33" s="31"/>
      <c r="AA33" s="31"/>
      <c r="AB33" s="31" t="s">
        <v>583</v>
      </c>
      <c r="AC33" s="31" t="s">
        <v>583</v>
      </c>
      <c r="AD33" s="31"/>
      <c r="AE33" s="5">
        <v>0</v>
      </c>
      <c r="AF33" s="5">
        <v>0</v>
      </c>
      <c r="AG33" s="5">
        <v>0</v>
      </c>
      <c r="AH33" s="5">
        <v>0</v>
      </c>
      <c r="AI33" s="8">
        <f t="shared" si="0"/>
        <v>0</v>
      </c>
      <c r="AJ33" s="8">
        <f t="shared" si="1"/>
        <v>0</v>
      </c>
      <c r="AK33" s="8">
        <f t="shared" si="2"/>
        <v>0</v>
      </c>
      <c r="AL33" s="8">
        <f t="shared" si="3"/>
        <v>0</v>
      </c>
      <c r="AM33" s="5">
        <f t="shared" si="4"/>
        <v>0</v>
      </c>
      <c r="AN33" s="9">
        <f t="shared" si="15"/>
        <v>0</v>
      </c>
      <c r="AO33" s="7"/>
      <c r="AP33" s="7"/>
      <c r="AQ33" s="33"/>
      <c r="AR33" s="27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ht="32.85" customHeight="1" x14ac:dyDescent="0.25">
      <c r="A34" s="1">
        <v>854</v>
      </c>
      <c r="B34" s="2">
        <v>28</v>
      </c>
      <c r="C34" s="16">
        <v>28.14</v>
      </c>
      <c r="D34" s="1">
        <v>86</v>
      </c>
      <c r="E34" s="14" t="s">
        <v>144</v>
      </c>
      <c r="F34" s="14" t="s">
        <v>352</v>
      </c>
      <c r="G34" s="14" t="s">
        <v>556</v>
      </c>
      <c r="H34" s="15" t="s">
        <v>13</v>
      </c>
      <c r="I34" s="3" t="s">
        <v>19</v>
      </c>
      <c r="J34" s="16">
        <v>0.38</v>
      </c>
      <c r="K34" s="17" t="s">
        <v>583</v>
      </c>
      <c r="L34" s="17" t="s">
        <v>583</v>
      </c>
      <c r="M34" s="4">
        <f t="shared" si="13"/>
        <v>11983680</v>
      </c>
      <c r="N34" s="17" t="s">
        <v>583</v>
      </c>
      <c r="O34" s="17" t="s">
        <v>583</v>
      </c>
      <c r="P34" s="5"/>
      <c r="Q34" s="5"/>
      <c r="R34" s="5">
        <v>0</v>
      </c>
      <c r="S34" s="9">
        <f t="shared" si="14"/>
        <v>0</v>
      </c>
      <c r="T34" s="17" t="s">
        <v>583</v>
      </c>
      <c r="U34" s="17" t="s">
        <v>583</v>
      </c>
      <c r="V34" s="5">
        <v>0</v>
      </c>
      <c r="W34" s="31">
        <f t="shared" si="9"/>
        <v>0</v>
      </c>
      <c r="X34" s="17" t="s">
        <v>583</v>
      </c>
      <c r="Y34" s="17" t="s">
        <v>583</v>
      </c>
      <c r="Z34" s="31"/>
      <c r="AA34" s="31"/>
      <c r="AB34" s="31" t="s">
        <v>583</v>
      </c>
      <c r="AC34" s="31" t="s">
        <v>583</v>
      </c>
      <c r="AD34" s="31"/>
      <c r="AE34" s="5">
        <v>0</v>
      </c>
      <c r="AF34" s="5">
        <v>0</v>
      </c>
      <c r="AG34" s="5">
        <v>0</v>
      </c>
      <c r="AH34" s="5">
        <v>0</v>
      </c>
      <c r="AI34" s="8">
        <f t="shared" si="0"/>
        <v>0</v>
      </c>
      <c r="AJ34" s="8">
        <f t="shared" si="1"/>
        <v>0</v>
      </c>
      <c r="AK34" s="8">
        <f t="shared" si="2"/>
        <v>0</v>
      </c>
      <c r="AL34" s="8">
        <f t="shared" si="3"/>
        <v>0</v>
      </c>
      <c r="AM34" s="5">
        <f t="shared" si="4"/>
        <v>0</v>
      </c>
      <c r="AN34" s="9">
        <f t="shared" si="15"/>
        <v>0</v>
      </c>
      <c r="AO34" s="7"/>
      <c r="AP34" s="7"/>
      <c r="AQ34" s="33"/>
      <c r="AR34" s="27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67" ht="32.85" customHeight="1" x14ac:dyDescent="0.25">
      <c r="A35" s="1">
        <v>855</v>
      </c>
      <c r="B35" s="2">
        <v>29</v>
      </c>
      <c r="C35" s="16">
        <v>5.6</v>
      </c>
      <c r="D35" s="1">
        <v>70</v>
      </c>
      <c r="E35" s="7" t="s">
        <v>137</v>
      </c>
      <c r="F35" s="14" t="s">
        <v>315</v>
      </c>
      <c r="G35" s="14" t="s">
        <v>273</v>
      </c>
      <c r="H35" s="15" t="s">
        <v>13</v>
      </c>
      <c r="I35" s="3" t="s">
        <v>19</v>
      </c>
      <c r="J35" s="16">
        <v>0.96</v>
      </c>
      <c r="K35" s="17" t="s">
        <v>583</v>
      </c>
      <c r="L35" s="17" t="s">
        <v>583</v>
      </c>
      <c r="M35" s="4">
        <f t="shared" si="13"/>
        <v>30274559.999999996</v>
      </c>
      <c r="N35" s="17" t="s">
        <v>583</v>
      </c>
      <c r="O35" s="17" t="s">
        <v>583</v>
      </c>
      <c r="P35" s="5"/>
      <c r="Q35" s="5"/>
      <c r="R35" s="5">
        <v>31536</v>
      </c>
      <c r="S35" s="6">
        <f t="shared" si="14"/>
        <v>0.10416666666666669</v>
      </c>
      <c r="T35" s="18" t="s">
        <v>583</v>
      </c>
      <c r="U35" s="18" t="s">
        <v>583</v>
      </c>
      <c r="V35" s="5">
        <v>0</v>
      </c>
      <c r="W35" s="31">
        <f t="shared" si="9"/>
        <v>0</v>
      </c>
      <c r="X35" s="17" t="s">
        <v>583</v>
      </c>
      <c r="Y35" s="17" t="s">
        <v>583</v>
      </c>
      <c r="Z35" s="31"/>
      <c r="AA35" s="31"/>
      <c r="AB35" s="31" t="s">
        <v>583</v>
      </c>
      <c r="AC35" s="31" t="s">
        <v>583</v>
      </c>
      <c r="AD35" s="31"/>
      <c r="AE35" s="5">
        <v>0</v>
      </c>
      <c r="AF35" s="5">
        <v>0</v>
      </c>
      <c r="AG35" s="5">
        <v>0</v>
      </c>
      <c r="AH35" s="5">
        <v>0</v>
      </c>
      <c r="AI35" s="8">
        <f t="shared" si="0"/>
        <v>0</v>
      </c>
      <c r="AJ35" s="8">
        <f t="shared" si="1"/>
        <v>0</v>
      </c>
      <c r="AK35" s="8">
        <f t="shared" si="2"/>
        <v>0</v>
      </c>
      <c r="AL35" s="8">
        <f t="shared" si="3"/>
        <v>0</v>
      </c>
      <c r="AM35" s="5">
        <f t="shared" si="4"/>
        <v>31536</v>
      </c>
      <c r="AN35" s="9">
        <f t="shared" si="15"/>
        <v>0.10416666666666669</v>
      </c>
      <c r="AO35" s="7"/>
      <c r="AP35" s="7"/>
      <c r="AQ35" s="33"/>
      <c r="AR35" s="27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67" ht="32.85" customHeight="1" x14ac:dyDescent="0.25">
      <c r="A36" s="1">
        <v>856</v>
      </c>
      <c r="B36" s="2">
        <v>30</v>
      </c>
      <c r="C36" s="16">
        <v>8.44</v>
      </c>
      <c r="D36" s="1">
        <v>71</v>
      </c>
      <c r="E36" s="7" t="s">
        <v>247</v>
      </c>
      <c r="F36" s="14" t="s">
        <v>315</v>
      </c>
      <c r="G36" s="14" t="s">
        <v>274</v>
      </c>
      <c r="H36" s="15" t="s">
        <v>13</v>
      </c>
      <c r="I36" s="3" t="s">
        <v>19</v>
      </c>
      <c r="J36" s="16">
        <v>5.08</v>
      </c>
      <c r="K36" s="17" t="s">
        <v>583</v>
      </c>
      <c r="L36" s="17" t="s">
        <v>583</v>
      </c>
      <c r="M36" s="4">
        <f t="shared" si="13"/>
        <v>160202880</v>
      </c>
      <c r="N36" s="17" t="s">
        <v>583</v>
      </c>
      <c r="O36" s="17" t="s">
        <v>583</v>
      </c>
      <c r="P36" s="5"/>
      <c r="Q36" s="5"/>
      <c r="R36" s="5">
        <v>0</v>
      </c>
      <c r="S36" s="9">
        <f t="shared" si="14"/>
        <v>0</v>
      </c>
      <c r="T36" s="17" t="s">
        <v>583</v>
      </c>
      <c r="U36" s="17" t="s">
        <v>583</v>
      </c>
      <c r="V36" s="5">
        <v>0</v>
      </c>
      <c r="W36" s="31">
        <f t="shared" si="9"/>
        <v>0</v>
      </c>
      <c r="X36" s="17" t="s">
        <v>583</v>
      </c>
      <c r="Y36" s="17" t="s">
        <v>583</v>
      </c>
      <c r="Z36" s="31"/>
      <c r="AA36" s="31"/>
      <c r="AB36" s="31" t="s">
        <v>583</v>
      </c>
      <c r="AC36" s="31" t="s">
        <v>583</v>
      </c>
      <c r="AD36" s="31"/>
      <c r="AE36" s="5">
        <v>0</v>
      </c>
      <c r="AF36" s="5">
        <v>0</v>
      </c>
      <c r="AG36" s="5">
        <v>0</v>
      </c>
      <c r="AH36" s="5">
        <v>0</v>
      </c>
      <c r="AI36" s="8">
        <f t="shared" si="0"/>
        <v>0</v>
      </c>
      <c r="AJ36" s="8">
        <f t="shared" si="1"/>
        <v>0</v>
      </c>
      <c r="AK36" s="8">
        <f t="shared" si="2"/>
        <v>0</v>
      </c>
      <c r="AL36" s="8">
        <f t="shared" si="3"/>
        <v>0</v>
      </c>
      <c r="AM36" s="5">
        <f t="shared" si="4"/>
        <v>0</v>
      </c>
      <c r="AN36" s="9">
        <f t="shared" si="15"/>
        <v>0</v>
      </c>
      <c r="AO36" s="7"/>
      <c r="AP36" s="7"/>
      <c r="AQ36" s="33"/>
      <c r="AR36" s="27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1:67" ht="32.85" customHeight="1" x14ac:dyDescent="0.25">
      <c r="A37" s="1">
        <v>857</v>
      </c>
      <c r="B37" s="2">
        <v>31</v>
      </c>
      <c r="C37" s="16">
        <v>3.74</v>
      </c>
      <c r="D37" s="1">
        <v>72</v>
      </c>
      <c r="E37" s="7" t="s">
        <v>248</v>
      </c>
      <c r="F37" s="14" t="s">
        <v>315</v>
      </c>
      <c r="G37" s="14" t="s">
        <v>275</v>
      </c>
      <c r="H37" s="15" t="s">
        <v>13</v>
      </c>
      <c r="I37" s="3" t="s">
        <v>19</v>
      </c>
      <c r="J37" s="16">
        <v>4.33</v>
      </c>
      <c r="K37" s="17" t="s">
        <v>583</v>
      </c>
      <c r="L37" s="17" t="s">
        <v>583</v>
      </c>
      <c r="M37" s="4">
        <f t="shared" si="13"/>
        <v>136550880</v>
      </c>
      <c r="N37" s="17" t="s">
        <v>583</v>
      </c>
      <c r="O37" s="17" t="s">
        <v>583</v>
      </c>
      <c r="P37" s="5"/>
      <c r="Q37" s="5"/>
      <c r="R37" s="5">
        <v>0</v>
      </c>
      <c r="S37" s="9">
        <f t="shared" si="14"/>
        <v>0</v>
      </c>
      <c r="T37" s="17" t="s">
        <v>583</v>
      </c>
      <c r="U37" s="17" t="s">
        <v>583</v>
      </c>
      <c r="V37" s="5">
        <v>0</v>
      </c>
      <c r="W37" s="31">
        <f t="shared" si="9"/>
        <v>0</v>
      </c>
      <c r="X37" s="17" t="s">
        <v>583</v>
      </c>
      <c r="Y37" s="17" t="s">
        <v>583</v>
      </c>
      <c r="Z37" s="31"/>
      <c r="AA37" s="31"/>
      <c r="AB37" s="31" t="s">
        <v>583</v>
      </c>
      <c r="AC37" s="31" t="s">
        <v>583</v>
      </c>
      <c r="AD37" s="31"/>
      <c r="AE37" s="5">
        <v>0</v>
      </c>
      <c r="AF37" s="5">
        <v>0</v>
      </c>
      <c r="AG37" s="5">
        <v>0</v>
      </c>
      <c r="AH37" s="5">
        <v>0</v>
      </c>
      <c r="AI37" s="8">
        <f t="shared" si="0"/>
        <v>0</v>
      </c>
      <c r="AJ37" s="8">
        <f t="shared" si="1"/>
        <v>0</v>
      </c>
      <c r="AK37" s="8">
        <f t="shared" si="2"/>
        <v>0</v>
      </c>
      <c r="AL37" s="8">
        <f t="shared" si="3"/>
        <v>0</v>
      </c>
      <c r="AM37" s="5">
        <f t="shared" si="4"/>
        <v>0</v>
      </c>
      <c r="AN37" s="9">
        <f t="shared" si="15"/>
        <v>0</v>
      </c>
      <c r="AO37" s="7"/>
      <c r="AP37" s="7"/>
      <c r="AQ37" s="33"/>
      <c r="AR37" s="27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1:67" ht="32.85" customHeight="1" x14ac:dyDescent="0.25">
      <c r="A38" s="1">
        <v>858</v>
      </c>
      <c r="B38" s="2">
        <v>32</v>
      </c>
      <c r="C38" s="16">
        <v>4</v>
      </c>
      <c r="D38" s="1">
        <v>75</v>
      </c>
      <c r="E38" s="7" t="s">
        <v>108</v>
      </c>
      <c r="F38" s="14" t="s">
        <v>315</v>
      </c>
      <c r="G38" s="14" t="s">
        <v>278</v>
      </c>
      <c r="H38" s="15" t="s">
        <v>13</v>
      </c>
      <c r="I38" s="3" t="s">
        <v>19</v>
      </c>
      <c r="J38" s="16">
        <v>0.74</v>
      </c>
      <c r="K38" s="17" t="s">
        <v>583</v>
      </c>
      <c r="L38" s="17" t="s">
        <v>583</v>
      </c>
      <c r="M38" s="4">
        <f t="shared" si="13"/>
        <v>23336640</v>
      </c>
      <c r="N38" s="17" t="s">
        <v>583</v>
      </c>
      <c r="O38" s="17" t="s">
        <v>583</v>
      </c>
      <c r="P38" s="5"/>
      <c r="Q38" s="5"/>
      <c r="R38" s="5">
        <v>24275</v>
      </c>
      <c r="S38" s="6">
        <f t="shared" si="14"/>
        <v>0.10402097302782234</v>
      </c>
      <c r="T38" s="18" t="s">
        <v>583</v>
      </c>
      <c r="U38" s="18" t="s">
        <v>583</v>
      </c>
      <c r="V38" s="5">
        <v>0</v>
      </c>
      <c r="W38" s="31">
        <f t="shared" si="9"/>
        <v>0</v>
      </c>
      <c r="X38" s="17" t="s">
        <v>583</v>
      </c>
      <c r="Y38" s="17" t="s">
        <v>583</v>
      </c>
      <c r="Z38" s="31"/>
      <c r="AA38" s="31"/>
      <c r="AB38" s="31" t="s">
        <v>583</v>
      </c>
      <c r="AC38" s="31" t="s">
        <v>583</v>
      </c>
      <c r="AD38" s="31"/>
      <c r="AE38" s="5">
        <v>0</v>
      </c>
      <c r="AF38" s="5">
        <v>0</v>
      </c>
      <c r="AG38" s="5">
        <v>20</v>
      </c>
      <c r="AH38" s="5">
        <v>0</v>
      </c>
      <c r="AI38" s="8">
        <f t="shared" si="0"/>
        <v>0</v>
      </c>
      <c r="AJ38" s="8">
        <f t="shared" si="1"/>
        <v>0</v>
      </c>
      <c r="AK38" s="8">
        <f t="shared" si="2"/>
        <v>20000</v>
      </c>
      <c r="AL38" s="8">
        <f t="shared" si="3"/>
        <v>0</v>
      </c>
      <c r="AM38" s="5">
        <f t="shared" si="4"/>
        <v>44275</v>
      </c>
      <c r="AN38" s="9">
        <f t="shared" si="15"/>
        <v>0.1897231135244834</v>
      </c>
      <c r="AO38" s="7"/>
      <c r="AP38" s="7"/>
      <c r="AQ38" s="33"/>
      <c r="AR38" s="27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1:67" ht="32.85" customHeight="1" x14ac:dyDescent="0.25">
      <c r="A39" s="1">
        <v>859</v>
      </c>
      <c r="B39" s="2">
        <v>33</v>
      </c>
      <c r="C39" s="16">
        <v>10.16</v>
      </c>
      <c r="D39" s="1">
        <v>76</v>
      </c>
      <c r="E39" s="7" t="s">
        <v>37</v>
      </c>
      <c r="F39" s="14" t="s">
        <v>352</v>
      </c>
      <c r="G39" s="14" t="s">
        <v>559</v>
      </c>
      <c r="H39" s="15" t="s">
        <v>13</v>
      </c>
      <c r="I39" s="3" t="s">
        <v>19</v>
      </c>
      <c r="J39" s="16">
        <v>3.99</v>
      </c>
      <c r="K39" s="17" t="s">
        <v>583</v>
      </c>
      <c r="L39" s="17" t="s">
        <v>583</v>
      </c>
      <c r="M39" s="4">
        <f t="shared" si="13"/>
        <v>125828640</v>
      </c>
      <c r="N39" s="17" t="s">
        <v>583</v>
      </c>
      <c r="O39" s="17" t="s">
        <v>583</v>
      </c>
      <c r="P39" s="5"/>
      <c r="Q39" s="5"/>
      <c r="R39" s="5">
        <v>235000</v>
      </c>
      <c r="S39" s="6">
        <f t="shared" si="14"/>
        <v>0.18676193273645808</v>
      </c>
      <c r="T39" s="18" t="s">
        <v>583</v>
      </c>
      <c r="U39" s="18" t="s">
        <v>583</v>
      </c>
      <c r="V39" s="5">
        <v>0</v>
      </c>
      <c r="W39" s="31">
        <f t="shared" si="9"/>
        <v>0</v>
      </c>
      <c r="X39" s="17" t="s">
        <v>583</v>
      </c>
      <c r="Y39" s="17" t="s">
        <v>583</v>
      </c>
      <c r="Z39" s="31"/>
      <c r="AA39" s="31"/>
      <c r="AB39" s="31" t="s">
        <v>583</v>
      </c>
      <c r="AC39" s="31" t="s">
        <v>583</v>
      </c>
      <c r="AD39" s="31"/>
      <c r="AE39" s="5">
        <v>0</v>
      </c>
      <c r="AF39" s="5">
        <v>0</v>
      </c>
      <c r="AG39" s="5">
        <v>0</v>
      </c>
      <c r="AH39" s="5">
        <v>0</v>
      </c>
      <c r="AI39" s="8">
        <f t="shared" si="0"/>
        <v>0</v>
      </c>
      <c r="AJ39" s="8">
        <f t="shared" si="1"/>
        <v>0</v>
      </c>
      <c r="AK39" s="8">
        <f t="shared" si="2"/>
        <v>0</v>
      </c>
      <c r="AL39" s="8">
        <f t="shared" si="3"/>
        <v>0</v>
      </c>
      <c r="AM39" s="5">
        <f t="shared" si="4"/>
        <v>235000</v>
      </c>
      <c r="AN39" s="9">
        <f t="shared" si="15"/>
        <v>0.18676193273645808</v>
      </c>
      <c r="AO39" s="7"/>
      <c r="AP39" s="7"/>
      <c r="AQ39" s="33"/>
      <c r="AR39" s="27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</row>
    <row r="40" spans="1:67" ht="32.85" customHeight="1" x14ac:dyDescent="0.25">
      <c r="A40" s="1">
        <v>860</v>
      </c>
      <c r="B40" s="2">
        <v>34</v>
      </c>
      <c r="C40" s="16">
        <v>7.54</v>
      </c>
      <c r="D40" s="1">
        <v>79</v>
      </c>
      <c r="E40" s="7" t="s">
        <v>249</v>
      </c>
      <c r="F40" s="14" t="s">
        <v>315</v>
      </c>
      <c r="G40" s="14" t="s">
        <v>280</v>
      </c>
      <c r="H40" s="15" t="s">
        <v>13</v>
      </c>
      <c r="I40" s="3" t="s">
        <v>19</v>
      </c>
      <c r="J40" s="16">
        <v>0.13</v>
      </c>
      <c r="K40" s="17" t="s">
        <v>583</v>
      </c>
      <c r="L40" s="17" t="s">
        <v>583</v>
      </c>
      <c r="M40" s="4">
        <f t="shared" si="13"/>
        <v>4099680.0000000005</v>
      </c>
      <c r="N40" s="17" t="s">
        <v>583</v>
      </c>
      <c r="O40" s="17" t="s">
        <v>583</v>
      </c>
      <c r="P40" s="5"/>
      <c r="Q40" s="5"/>
      <c r="R40" s="5">
        <v>0</v>
      </c>
      <c r="S40" s="9">
        <f t="shared" si="14"/>
        <v>0</v>
      </c>
      <c r="T40" s="17" t="s">
        <v>583</v>
      </c>
      <c r="U40" s="17" t="s">
        <v>583</v>
      </c>
      <c r="V40" s="5">
        <v>0</v>
      </c>
      <c r="W40" s="31">
        <f t="shared" si="9"/>
        <v>0</v>
      </c>
      <c r="X40" s="17" t="s">
        <v>583</v>
      </c>
      <c r="Y40" s="17" t="s">
        <v>583</v>
      </c>
      <c r="Z40" s="31"/>
      <c r="AA40" s="31"/>
      <c r="AB40" s="31" t="s">
        <v>583</v>
      </c>
      <c r="AC40" s="31" t="s">
        <v>583</v>
      </c>
      <c r="AD40" s="31"/>
      <c r="AE40" s="5">
        <v>0</v>
      </c>
      <c r="AF40" s="5">
        <v>0</v>
      </c>
      <c r="AG40" s="5">
        <v>0</v>
      </c>
      <c r="AH40" s="5">
        <v>0</v>
      </c>
      <c r="AI40" s="8">
        <f t="shared" si="0"/>
        <v>0</v>
      </c>
      <c r="AJ40" s="8">
        <f t="shared" si="1"/>
        <v>0</v>
      </c>
      <c r="AK40" s="8">
        <f t="shared" si="2"/>
        <v>0</v>
      </c>
      <c r="AL40" s="8">
        <f t="shared" si="3"/>
        <v>0</v>
      </c>
      <c r="AM40" s="5">
        <f t="shared" si="4"/>
        <v>0</v>
      </c>
      <c r="AN40" s="9">
        <f t="shared" si="15"/>
        <v>0</v>
      </c>
      <c r="AO40" s="7"/>
      <c r="AP40" s="7"/>
      <c r="AQ40" s="33"/>
      <c r="AR40" s="27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1:67" ht="32.85" customHeight="1" x14ac:dyDescent="0.25">
      <c r="A41" s="1">
        <v>861</v>
      </c>
      <c r="B41" s="2">
        <v>35</v>
      </c>
      <c r="C41" s="16">
        <v>69.19</v>
      </c>
      <c r="D41" s="1">
        <v>80</v>
      </c>
      <c r="E41" s="14" t="s">
        <v>99</v>
      </c>
      <c r="F41" s="14" t="s">
        <v>315</v>
      </c>
      <c r="G41" s="14" t="s">
        <v>281</v>
      </c>
      <c r="H41" s="15" t="s">
        <v>13</v>
      </c>
      <c r="I41" s="3" t="s">
        <v>19</v>
      </c>
      <c r="J41" s="16">
        <v>2.82</v>
      </c>
      <c r="K41" s="17" t="s">
        <v>583</v>
      </c>
      <c r="L41" s="17" t="s">
        <v>583</v>
      </c>
      <c r="M41" s="4">
        <f t="shared" si="13"/>
        <v>88931520</v>
      </c>
      <c r="N41" s="17" t="s">
        <v>583</v>
      </c>
      <c r="O41" s="17" t="s">
        <v>583</v>
      </c>
      <c r="P41" s="5"/>
      <c r="Q41" s="5"/>
      <c r="R41" s="5">
        <v>51844</v>
      </c>
      <c r="S41" s="6">
        <f t="shared" si="14"/>
        <v>5.8296540978946494E-2</v>
      </c>
      <c r="T41" s="18" t="s">
        <v>583</v>
      </c>
      <c r="U41" s="18" t="s">
        <v>583</v>
      </c>
      <c r="V41" s="5">
        <v>0</v>
      </c>
      <c r="W41" s="31">
        <f t="shared" si="9"/>
        <v>0</v>
      </c>
      <c r="X41" s="17" t="s">
        <v>583</v>
      </c>
      <c r="Y41" s="17" t="s">
        <v>583</v>
      </c>
      <c r="Z41" s="31"/>
      <c r="AA41" s="31"/>
      <c r="AB41" s="31" t="s">
        <v>583</v>
      </c>
      <c r="AC41" s="31" t="s">
        <v>583</v>
      </c>
      <c r="AD41" s="31"/>
      <c r="AE41" s="5">
        <v>0</v>
      </c>
      <c r="AF41" s="5">
        <v>0</v>
      </c>
      <c r="AG41" s="5">
        <v>0</v>
      </c>
      <c r="AH41" s="5">
        <v>0</v>
      </c>
      <c r="AI41" s="8">
        <f t="shared" si="0"/>
        <v>0</v>
      </c>
      <c r="AJ41" s="8">
        <f t="shared" si="1"/>
        <v>0</v>
      </c>
      <c r="AK41" s="8">
        <f t="shared" si="2"/>
        <v>0</v>
      </c>
      <c r="AL41" s="8">
        <f t="shared" si="3"/>
        <v>0</v>
      </c>
      <c r="AM41" s="5">
        <f t="shared" si="4"/>
        <v>51844</v>
      </c>
      <c r="AN41" s="9">
        <f t="shared" si="15"/>
        <v>5.8296540978946494E-2</v>
      </c>
      <c r="AO41" s="7"/>
      <c r="AP41" s="7"/>
      <c r="AQ41" s="33"/>
      <c r="AR41" s="27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</row>
    <row r="42" spans="1:67" ht="32.85" customHeight="1" x14ac:dyDescent="0.25">
      <c r="A42" s="1">
        <v>862</v>
      </c>
      <c r="B42" s="2">
        <v>36</v>
      </c>
      <c r="C42" s="16">
        <v>31.62</v>
      </c>
      <c r="D42" s="1">
        <v>83</v>
      </c>
      <c r="E42" s="7" t="s">
        <v>250</v>
      </c>
      <c r="F42" s="14" t="s">
        <v>315</v>
      </c>
      <c r="G42" s="14" t="s">
        <v>282</v>
      </c>
      <c r="H42" s="15" t="s">
        <v>13</v>
      </c>
      <c r="I42" s="3" t="s">
        <v>19</v>
      </c>
      <c r="J42" s="16">
        <v>0.42</v>
      </c>
      <c r="K42" s="17" t="s">
        <v>583</v>
      </c>
      <c r="L42" s="17" t="s">
        <v>583</v>
      </c>
      <c r="M42" s="4">
        <f t="shared" si="13"/>
        <v>13245120</v>
      </c>
      <c r="N42" s="17" t="s">
        <v>583</v>
      </c>
      <c r="O42" s="17" t="s">
        <v>583</v>
      </c>
      <c r="P42" s="5"/>
      <c r="Q42" s="5"/>
      <c r="R42" s="5">
        <v>0</v>
      </c>
      <c r="S42" s="9">
        <f t="shared" si="14"/>
        <v>0</v>
      </c>
      <c r="T42" s="17" t="s">
        <v>583</v>
      </c>
      <c r="U42" s="17" t="s">
        <v>583</v>
      </c>
      <c r="V42" s="5">
        <v>0</v>
      </c>
      <c r="W42" s="31">
        <f t="shared" si="9"/>
        <v>0</v>
      </c>
      <c r="X42" s="17" t="s">
        <v>583</v>
      </c>
      <c r="Y42" s="17" t="s">
        <v>583</v>
      </c>
      <c r="Z42" s="31"/>
      <c r="AA42" s="31"/>
      <c r="AB42" s="31" t="s">
        <v>583</v>
      </c>
      <c r="AC42" s="31" t="s">
        <v>583</v>
      </c>
      <c r="AD42" s="31"/>
      <c r="AE42" s="5">
        <v>0</v>
      </c>
      <c r="AF42" s="5">
        <v>0</v>
      </c>
      <c r="AG42" s="5">
        <v>0</v>
      </c>
      <c r="AH42" s="5">
        <v>0</v>
      </c>
      <c r="AI42" s="8">
        <f t="shared" si="0"/>
        <v>0</v>
      </c>
      <c r="AJ42" s="8">
        <f t="shared" si="1"/>
        <v>0</v>
      </c>
      <c r="AK42" s="8">
        <f t="shared" si="2"/>
        <v>0</v>
      </c>
      <c r="AL42" s="8">
        <f t="shared" si="3"/>
        <v>0</v>
      </c>
      <c r="AM42" s="5">
        <f t="shared" si="4"/>
        <v>0</v>
      </c>
      <c r="AN42" s="9">
        <f t="shared" si="15"/>
        <v>0</v>
      </c>
      <c r="AO42" s="7"/>
      <c r="AP42" s="7"/>
      <c r="AQ42" s="33"/>
      <c r="AR42" s="27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1:67" ht="32.85" customHeight="1" x14ac:dyDescent="0.25">
      <c r="A43" s="1">
        <v>863</v>
      </c>
      <c r="B43" s="2">
        <v>37</v>
      </c>
      <c r="C43" s="16">
        <v>29.65</v>
      </c>
      <c r="D43" s="1">
        <v>84</v>
      </c>
      <c r="E43" s="14" t="s">
        <v>251</v>
      </c>
      <c r="F43" s="14" t="s">
        <v>315</v>
      </c>
      <c r="G43" s="14" t="s">
        <v>283</v>
      </c>
      <c r="H43" s="15" t="s">
        <v>13</v>
      </c>
      <c r="I43" s="3" t="s">
        <v>19</v>
      </c>
      <c r="J43" s="16">
        <v>0.4</v>
      </c>
      <c r="K43" s="17" t="s">
        <v>583</v>
      </c>
      <c r="L43" s="17" t="s">
        <v>583</v>
      </c>
      <c r="M43" s="4">
        <f t="shared" si="13"/>
        <v>12614400</v>
      </c>
      <c r="N43" s="17" t="s">
        <v>583</v>
      </c>
      <c r="O43" s="17" t="s">
        <v>583</v>
      </c>
      <c r="P43" s="5"/>
      <c r="Q43" s="5"/>
      <c r="R43" s="5">
        <v>0</v>
      </c>
      <c r="S43" s="9">
        <f t="shared" si="14"/>
        <v>0</v>
      </c>
      <c r="T43" s="17" t="s">
        <v>583</v>
      </c>
      <c r="U43" s="17" t="s">
        <v>583</v>
      </c>
      <c r="V43" s="5">
        <v>0</v>
      </c>
      <c r="W43" s="31">
        <f t="shared" si="9"/>
        <v>0</v>
      </c>
      <c r="X43" s="17" t="s">
        <v>583</v>
      </c>
      <c r="Y43" s="17" t="s">
        <v>583</v>
      </c>
      <c r="Z43" s="31"/>
      <c r="AA43" s="31"/>
      <c r="AB43" s="31" t="s">
        <v>583</v>
      </c>
      <c r="AC43" s="31" t="s">
        <v>583</v>
      </c>
      <c r="AD43" s="31"/>
      <c r="AE43" s="5">
        <v>0</v>
      </c>
      <c r="AF43" s="5">
        <v>0</v>
      </c>
      <c r="AG43" s="5">
        <v>0</v>
      </c>
      <c r="AH43" s="5">
        <v>0</v>
      </c>
      <c r="AI43" s="8">
        <f t="shared" si="0"/>
        <v>0</v>
      </c>
      <c r="AJ43" s="8">
        <f t="shared" si="1"/>
        <v>0</v>
      </c>
      <c r="AK43" s="8">
        <f t="shared" si="2"/>
        <v>0</v>
      </c>
      <c r="AL43" s="8">
        <f t="shared" si="3"/>
        <v>0</v>
      </c>
      <c r="AM43" s="5">
        <f t="shared" si="4"/>
        <v>0</v>
      </c>
      <c r="AN43" s="9">
        <f t="shared" si="15"/>
        <v>0</v>
      </c>
      <c r="AO43" s="7"/>
      <c r="AP43" s="7"/>
      <c r="AQ43" s="33"/>
      <c r="AR43" s="27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  <row r="44" spans="1:67" ht="32.85" customHeight="1" x14ac:dyDescent="0.25">
      <c r="A44" s="1">
        <v>864</v>
      </c>
      <c r="B44" s="2">
        <v>38</v>
      </c>
      <c r="C44" s="16">
        <v>49.07</v>
      </c>
      <c r="D44" s="1">
        <v>87</v>
      </c>
      <c r="E44" s="7" t="s">
        <v>192</v>
      </c>
      <c r="F44" s="14" t="s">
        <v>315</v>
      </c>
      <c r="G44" s="14" t="s">
        <v>284</v>
      </c>
      <c r="H44" s="15" t="s">
        <v>13</v>
      </c>
      <c r="I44" s="3" t="s">
        <v>19</v>
      </c>
      <c r="J44" s="16">
        <v>1</v>
      </c>
      <c r="K44" s="17" t="s">
        <v>583</v>
      </c>
      <c r="L44" s="17" t="s">
        <v>583</v>
      </c>
      <c r="M44" s="4">
        <f t="shared" si="13"/>
        <v>31536000</v>
      </c>
      <c r="N44" s="17" t="s">
        <v>583</v>
      </c>
      <c r="O44" s="17" t="s">
        <v>583</v>
      </c>
      <c r="P44" s="5"/>
      <c r="Q44" s="5"/>
      <c r="R44" s="5">
        <v>936853</v>
      </c>
      <c r="S44" s="6">
        <f t="shared" si="14"/>
        <v>2.9707413749365803</v>
      </c>
      <c r="T44" s="18" t="s">
        <v>583</v>
      </c>
      <c r="U44" s="18" t="s">
        <v>583</v>
      </c>
      <c r="V44" s="5">
        <v>0</v>
      </c>
      <c r="W44" s="31">
        <f t="shared" si="9"/>
        <v>0</v>
      </c>
      <c r="X44" s="17" t="s">
        <v>583</v>
      </c>
      <c r="Y44" s="17" t="s">
        <v>583</v>
      </c>
      <c r="Z44" s="31"/>
      <c r="AA44" s="31"/>
      <c r="AB44" s="31" t="s">
        <v>583</v>
      </c>
      <c r="AC44" s="31" t="s">
        <v>583</v>
      </c>
      <c r="AD44" s="31"/>
      <c r="AE44" s="5">
        <v>0.3</v>
      </c>
      <c r="AF44" s="5">
        <v>0</v>
      </c>
      <c r="AG44" s="5">
        <v>0</v>
      </c>
      <c r="AH44" s="5">
        <v>0</v>
      </c>
      <c r="AI44" s="8">
        <f t="shared" si="0"/>
        <v>300</v>
      </c>
      <c r="AJ44" s="8">
        <f t="shared" si="1"/>
        <v>0</v>
      </c>
      <c r="AK44" s="8">
        <f t="shared" si="2"/>
        <v>0</v>
      </c>
      <c r="AL44" s="8">
        <f t="shared" si="3"/>
        <v>0</v>
      </c>
      <c r="AM44" s="5">
        <f t="shared" si="4"/>
        <v>937153</v>
      </c>
      <c r="AN44" s="9">
        <f t="shared" si="15"/>
        <v>2.9716926686960932</v>
      </c>
      <c r="AO44" s="7"/>
      <c r="AP44" s="7"/>
      <c r="AQ44" s="33"/>
      <c r="AR44" s="27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</row>
    <row r="45" spans="1:67" ht="32.85" customHeight="1" x14ac:dyDescent="0.25">
      <c r="A45" s="1">
        <v>865</v>
      </c>
      <c r="B45" s="2">
        <v>39</v>
      </c>
      <c r="C45" s="16">
        <v>4.8899999999999997</v>
      </c>
      <c r="D45" s="1">
        <v>88</v>
      </c>
      <c r="E45" s="7" t="s">
        <v>35</v>
      </c>
      <c r="F45" s="14" t="s">
        <v>315</v>
      </c>
      <c r="G45" s="14" t="s">
        <v>285</v>
      </c>
      <c r="H45" s="15" t="s">
        <v>13</v>
      </c>
      <c r="I45" s="3" t="s">
        <v>19</v>
      </c>
      <c r="J45" s="16">
        <v>0.69</v>
      </c>
      <c r="K45" s="17" t="s">
        <v>583</v>
      </c>
      <c r="L45" s="17" t="s">
        <v>583</v>
      </c>
      <c r="M45" s="4">
        <f t="shared" si="13"/>
        <v>21759840</v>
      </c>
      <c r="N45" s="17" t="s">
        <v>583</v>
      </c>
      <c r="O45" s="17" t="s">
        <v>583</v>
      </c>
      <c r="P45" s="5"/>
      <c r="Q45" s="5"/>
      <c r="R45" s="5">
        <v>200000</v>
      </c>
      <c r="S45" s="6">
        <f t="shared" si="14"/>
        <v>0.91912440532650974</v>
      </c>
      <c r="T45" s="18" t="s">
        <v>583</v>
      </c>
      <c r="U45" s="18" t="s">
        <v>583</v>
      </c>
      <c r="V45" s="5">
        <v>0</v>
      </c>
      <c r="W45" s="31">
        <f t="shared" si="9"/>
        <v>0</v>
      </c>
      <c r="X45" s="17" t="s">
        <v>583</v>
      </c>
      <c r="Y45" s="17" t="s">
        <v>583</v>
      </c>
      <c r="Z45" s="31"/>
      <c r="AA45" s="31"/>
      <c r="AB45" s="31" t="s">
        <v>583</v>
      </c>
      <c r="AC45" s="31" t="s">
        <v>583</v>
      </c>
      <c r="AD45" s="31"/>
      <c r="AE45" s="5">
        <v>0</v>
      </c>
      <c r="AF45" s="5">
        <v>0</v>
      </c>
      <c r="AG45" s="5">
        <v>0</v>
      </c>
      <c r="AH45" s="5">
        <v>0</v>
      </c>
      <c r="AI45" s="8">
        <f t="shared" si="0"/>
        <v>0</v>
      </c>
      <c r="AJ45" s="8">
        <f t="shared" si="1"/>
        <v>0</v>
      </c>
      <c r="AK45" s="8">
        <f t="shared" si="2"/>
        <v>0</v>
      </c>
      <c r="AL45" s="8">
        <f t="shared" si="3"/>
        <v>0</v>
      </c>
      <c r="AM45" s="5">
        <f t="shared" si="4"/>
        <v>200000</v>
      </c>
      <c r="AN45" s="9">
        <f t="shared" si="15"/>
        <v>0.91912440532650974</v>
      </c>
      <c r="AO45" s="7"/>
      <c r="AP45" s="7"/>
      <c r="AQ45" s="33"/>
      <c r="AR45" s="27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</row>
    <row r="46" spans="1:67" ht="32.85" customHeight="1" x14ac:dyDescent="0.25">
      <c r="A46" s="1">
        <v>866</v>
      </c>
      <c r="B46" s="2">
        <v>40</v>
      </c>
      <c r="C46" s="16">
        <v>23.46</v>
      </c>
      <c r="D46" s="1">
        <v>90</v>
      </c>
      <c r="E46" s="7" t="s">
        <v>136</v>
      </c>
      <c r="F46" s="14" t="s">
        <v>315</v>
      </c>
      <c r="G46" s="14" t="s">
        <v>287</v>
      </c>
      <c r="H46" s="15" t="s">
        <v>13</v>
      </c>
      <c r="I46" s="3" t="s">
        <v>19</v>
      </c>
      <c r="J46" s="16">
        <v>0.33</v>
      </c>
      <c r="K46" s="17" t="s">
        <v>583</v>
      </c>
      <c r="L46" s="17" t="s">
        <v>583</v>
      </c>
      <c r="M46" s="4">
        <f t="shared" si="13"/>
        <v>10406880</v>
      </c>
      <c r="N46" s="17" t="s">
        <v>583</v>
      </c>
      <c r="O46" s="17" t="s">
        <v>583</v>
      </c>
      <c r="P46" s="5"/>
      <c r="Q46" s="5"/>
      <c r="R46" s="5">
        <v>17000</v>
      </c>
      <c r="S46" s="6">
        <f t="shared" si="14"/>
        <v>0.16335347385575696</v>
      </c>
      <c r="T46" s="18" t="s">
        <v>583</v>
      </c>
      <c r="U46" s="18" t="s">
        <v>583</v>
      </c>
      <c r="V46" s="5">
        <v>0</v>
      </c>
      <c r="W46" s="31">
        <f t="shared" si="9"/>
        <v>0</v>
      </c>
      <c r="X46" s="17" t="s">
        <v>583</v>
      </c>
      <c r="Y46" s="17" t="s">
        <v>583</v>
      </c>
      <c r="Z46" s="31"/>
      <c r="AA46" s="31"/>
      <c r="AB46" s="31" t="s">
        <v>583</v>
      </c>
      <c r="AC46" s="31" t="s">
        <v>583</v>
      </c>
      <c r="AD46" s="31"/>
      <c r="AE46" s="5">
        <v>6</v>
      </c>
      <c r="AF46" s="5">
        <v>0</v>
      </c>
      <c r="AG46" s="5">
        <v>0</v>
      </c>
      <c r="AH46" s="5">
        <v>0</v>
      </c>
      <c r="AI46" s="8">
        <f t="shared" si="0"/>
        <v>6000</v>
      </c>
      <c r="AJ46" s="8">
        <f t="shared" si="1"/>
        <v>0</v>
      </c>
      <c r="AK46" s="8">
        <f t="shared" si="2"/>
        <v>0</v>
      </c>
      <c r="AL46" s="8">
        <f t="shared" si="3"/>
        <v>0</v>
      </c>
      <c r="AM46" s="5">
        <f t="shared" si="4"/>
        <v>23000</v>
      </c>
      <c r="AN46" s="9">
        <f t="shared" si="15"/>
        <v>0.22100764109896531</v>
      </c>
      <c r="AO46" s="7"/>
      <c r="AP46" s="7"/>
      <c r="AQ46" s="33"/>
      <c r="AR46" s="27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</row>
    <row r="47" spans="1:67" ht="32.85" customHeight="1" x14ac:dyDescent="0.25">
      <c r="A47" s="1">
        <v>867</v>
      </c>
      <c r="B47" s="2">
        <v>41</v>
      </c>
      <c r="C47" s="16">
        <v>2.73</v>
      </c>
      <c r="D47" s="1">
        <v>91</v>
      </c>
      <c r="E47" s="7" t="s">
        <v>38</v>
      </c>
      <c r="F47" s="14" t="s">
        <v>315</v>
      </c>
      <c r="G47" s="14" t="s">
        <v>288</v>
      </c>
      <c r="H47" s="15" t="s">
        <v>13</v>
      </c>
      <c r="I47" s="3" t="s">
        <v>19</v>
      </c>
      <c r="J47" s="16">
        <v>0.06</v>
      </c>
      <c r="K47" s="17" t="s">
        <v>583</v>
      </c>
      <c r="L47" s="17" t="s">
        <v>583</v>
      </c>
      <c r="M47" s="4">
        <f t="shared" si="13"/>
        <v>1892159.9999999998</v>
      </c>
      <c r="N47" s="17" t="s">
        <v>583</v>
      </c>
      <c r="O47" s="17" t="s">
        <v>583</v>
      </c>
      <c r="P47" s="5"/>
      <c r="Q47" s="5"/>
      <c r="R47" s="5">
        <v>160000</v>
      </c>
      <c r="S47" s="6">
        <f t="shared" si="14"/>
        <v>8.4559445290038902</v>
      </c>
      <c r="T47" s="18" t="s">
        <v>583</v>
      </c>
      <c r="U47" s="18" t="s">
        <v>583</v>
      </c>
      <c r="V47" s="5">
        <v>0</v>
      </c>
      <c r="W47" s="31">
        <f t="shared" si="9"/>
        <v>0</v>
      </c>
      <c r="X47" s="17" t="s">
        <v>583</v>
      </c>
      <c r="Y47" s="17" t="s">
        <v>583</v>
      </c>
      <c r="Z47" s="31"/>
      <c r="AA47" s="31"/>
      <c r="AB47" s="31" t="s">
        <v>583</v>
      </c>
      <c r="AC47" s="31" t="s">
        <v>583</v>
      </c>
      <c r="AD47" s="31"/>
      <c r="AE47" s="5">
        <v>0</v>
      </c>
      <c r="AF47" s="5">
        <v>0</v>
      </c>
      <c r="AG47" s="5">
        <v>0</v>
      </c>
      <c r="AH47" s="5">
        <v>0</v>
      </c>
      <c r="AI47" s="8">
        <f t="shared" si="0"/>
        <v>0</v>
      </c>
      <c r="AJ47" s="8">
        <f t="shared" si="1"/>
        <v>0</v>
      </c>
      <c r="AK47" s="8">
        <f t="shared" si="2"/>
        <v>0</v>
      </c>
      <c r="AL47" s="8">
        <f t="shared" si="3"/>
        <v>0</v>
      </c>
      <c r="AM47" s="5">
        <f t="shared" si="4"/>
        <v>160000</v>
      </c>
      <c r="AN47" s="9">
        <f t="shared" si="15"/>
        <v>8.4559445290038902</v>
      </c>
      <c r="AO47" s="7"/>
      <c r="AP47" s="7"/>
      <c r="AQ47" s="33"/>
      <c r="AR47" s="27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67" ht="32.85" customHeight="1" x14ac:dyDescent="0.25">
      <c r="A48" s="1">
        <v>868</v>
      </c>
      <c r="B48" s="2">
        <v>42</v>
      </c>
      <c r="C48" s="16">
        <v>5.71</v>
      </c>
      <c r="D48" s="1">
        <v>93</v>
      </c>
      <c r="E48" s="7" t="s">
        <v>158</v>
      </c>
      <c r="F48" s="14" t="s">
        <v>315</v>
      </c>
      <c r="G48" s="14" t="s">
        <v>290</v>
      </c>
      <c r="H48" s="15" t="s">
        <v>13</v>
      </c>
      <c r="I48" s="3" t="s">
        <v>19</v>
      </c>
      <c r="J48" s="16">
        <v>0.46</v>
      </c>
      <c r="K48" s="17" t="s">
        <v>583</v>
      </c>
      <c r="L48" s="17" t="s">
        <v>583</v>
      </c>
      <c r="M48" s="4">
        <f t="shared" si="13"/>
        <v>14506560</v>
      </c>
      <c r="N48" s="17" t="s">
        <v>583</v>
      </c>
      <c r="O48" s="17" t="s">
        <v>583</v>
      </c>
      <c r="P48" s="5"/>
      <c r="Q48" s="5"/>
      <c r="R48" s="5">
        <v>78840</v>
      </c>
      <c r="S48" s="6">
        <f t="shared" si="14"/>
        <v>0.54347826086956519</v>
      </c>
      <c r="T48" s="18" t="s">
        <v>583</v>
      </c>
      <c r="U48" s="18" t="s">
        <v>583</v>
      </c>
      <c r="V48" s="5">
        <v>0</v>
      </c>
      <c r="W48" s="31">
        <f t="shared" si="9"/>
        <v>0</v>
      </c>
      <c r="X48" s="17" t="s">
        <v>583</v>
      </c>
      <c r="Y48" s="17" t="s">
        <v>583</v>
      </c>
      <c r="Z48" s="31"/>
      <c r="AA48" s="31"/>
      <c r="AB48" s="31" t="s">
        <v>583</v>
      </c>
      <c r="AC48" s="31" t="s">
        <v>583</v>
      </c>
      <c r="AD48" s="31"/>
      <c r="AE48" s="5">
        <v>0</v>
      </c>
      <c r="AF48" s="5">
        <v>25</v>
      </c>
      <c r="AG48" s="5">
        <v>0</v>
      </c>
      <c r="AH48" s="5">
        <v>0</v>
      </c>
      <c r="AI48" s="8">
        <f t="shared" si="0"/>
        <v>0</v>
      </c>
      <c r="AJ48" s="8">
        <f t="shared" si="1"/>
        <v>25000</v>
      </c>
      <c r="AK48" s="8">
        <f t="shared" si="2"/>
        <v>0</v>
      </c>
      <c r="AL48" s="8">
        <f t="shared" si="3"/>
        <v>0</v>
      </c>
      <c r="AM48" s="5">
        <f t="shared" si="4"/>
        <v>78840</v>
      </c>
      <c r="AN48" s="9">
        <f t="shared" si="15"/>
        <v>0.54347826086956519</v>
      </c>
      <c r="AO48" s="7"/>
      <c r="AP48" s="7"/>
      <c r="AQ48" s="33"/>
      <c r="AR48" s="27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1:67" ht="32.85" customHeight="1" x14ac:dyDescent="0.25">
      <c r="A49" s="1">
        <v>869</v>
      </c>
      <c r="B49" s="2">
        <v>43</v>
      </c>
      <c r="C49" s="16">
        <v>2.92</v>
      </c>
      <c r="D49" s="1">
        <v>94</v>
      </c>
      <c r="E49" s="7" t="s">
        <v>39</v>
      </c>
      <c r="F49" s="14" t="s">
        <v>315</v>
      </c>
      <c r="G49" s="14" t="s">
        <v>291</v>
      </c>
      <c r="H49" s="15" t="s">
        <v>13</v>
      </c>
      <c r="I49" s="3" t="s">
        <v>19</v>
      </c>
      <c r="J49" s="16">
        <v>0.06</v>
      </c>
      <c r="K49" s="17" t="s">
        <v>583</v>
      </c>
      <c r="L49" s="17" t="s">
        <v>583</v>
      </c>
      <c r="M49" s="4">
        <f t="shared" si="13"/>
        <v>1892159.9999999998</v>
      </c>
      <c r="N49" s="17" t="s">
        <v>583</v>
      </c>
      <c r="O49" s="17" t="s">
        <v>583</v>
      </c>
      <c r="P49" s="5"/>
      <c r="Q49" s="5"/>
      <c r="R49" s="5">
        <v>60000</v>
      </c>
      <c r="S49" s="6">
        <f t="shared" si="14"/>
        <v>3.1709791983764593</v>
      </c>
      <c r="T49" s="18" t="s">
        <v>583</v>
      </c>
      <c r="U49" s="18" t="s">
        <v>583</v>
      </c>
      <c r="V49" s="5">
        <v>0</v>
      </c>
      <c r="W49" s="31">
        <f t="shared" si="9"/>
        <v>0</v>
      </c>
      <c r="X49" s="17" t="s">
        <v>583</v>
      </c>
      <c r="Y49" s="17" t="s">
        <v>583</v>
      </c>
      <c r="Z49" s="31"/>
      <c r="AA49" s="31"/>
      <c r="AB49" s="31" t="s">
        <v>583</v>
      </c>
      <c r="AC49" s="31" t="s">
        <v>583</v>
      </c>
      <c r="AD49" s="31"/>
      <c r="AE49" s="5">
        <v>0</v>
      </c>
      <c r="AF49" s="5">
        <v>0</v>
      </c>
      <c r="AG49" s="5">
        <v>0</v>
      </c>
      <c r="AH49" s="5">
        <v>0</v>
      </c>
      <c r="AI49" s="8">
        <f t="shared" si="0"/>
        <v>0</v>
      </c>
      <c r="AJ49" s="8">
        <f t="shared" si="1"/>
        <v>0</v>
      </c>
      <c r="AK49" s="8">
        <f t="shared" si="2"/>
        <v>0</v>
      </c>
      <c r="AL49" s="8">
        <f t="shared" si="3"/>
        <v>0</v>
      </c>
      <c r="AM49" s="5">
        <f t="shared" si="4"/>
        <v>60000</v>
      </c>
      <c r="AN49" s="9">
        <f t="shared" si="15"/>
        <v>3.1709791983764593</v>
      </c>
      <c r="AO49" s="7"/>
      <c r="AP49" s="7"/>
      <c r="AQ49" s="33"/>
      <c r="AR49" s="27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</row>
    <row r="50" spans="1:67" ht="32.85" customHeight="1" x14ac:dyDescent="0.25">
      <c r="A50" s="1">
        <v>870</v>
      </c>
      <c r="B50" s="2">
        <v>44</v>
      </c>
      <c r="C50" s="16">
        <v>1.79</v>
      </c>
      <c r="D50" s="1">
        <v>96</v>
      </c>
      <c r="E50" s="7" t="s">
        <v>40</v>
      </c>
      <c r="F50" s="14" t="s">
        <v>315</v>
      </c>
      <c r="G50" s="14" t="s">
        <v>293</v>
      </c>
      <c r="H50" s="15" t="s">
        <v>13</v>
      </c>
      <c r="I50" s="3" t="s">
        <v>19</v>
      </c>
      <c r="J50" s="16">
        <v>0.04</v>
      </c>
      <c r="K50" s="17" t="s">
        <v>583</v>
      </c>
      <c r="L50" s="17" t="s">
        <v>583</v>
      </c>
      <c r="M50" s="4">
        <f t="shared" si="13"/>
        <v>1261440</v>
      </c>
      <c r="N50" s="17" t="s">
        <v>583</v>
      </c>
      <c r="O50" s="17" t="s">
        <v>583</v>
      </c>
      <c r="P50" s="5"/>
      <c r="Q50" s="5"/>
      <c r="R50" s="5">
        <v>40000</v>
      </c>
      <c r="S50" s="6">
        <f t="shared" si="14"/>
        <v>3.1709791983764588</v>
      </c>
      <c r="T50" s="18" t="s">
        <v>583</v>
      </c>
      <c r="U50" s="18" t="s">
        <v>583</v>
      </c>
      <c r="V50" s="5">
        <v>0</v>
      </c>
      <c r="W50" s="31">
        <f t="shared" si="9"/>
        <v>0</v>
      </c>
      <c r="X50" s="17" t="s">
        <v>583</v>
      </c>
      <c r="Y50" s="17" t="s">
        <v>583</v>
      </c>
      <c r="Z50" s="31"/>
      <c r="AA50" s="31"/>
      <c r="AB50" s="31" t="s">
        <v>583</v>
      </c>
      <c r="AC50" s="31" t="s">
        <v>583</v>
      </c>
      <c r="AD50" s="31"/>
      <c r="AE50" s="5">
        <v>0</v>
      </c>
      <c r="AF50" s="5">
        <v>0</v>
      </c>
      <c r="AG50" s="5">
        <v>0</v>
      </c>
      <c r="AH50" s="5">
        <v>0</v>
      </c>
      <c r="AI50" s="8">
        <f t="shared" si="0"/>
        <v>0</v>
      </c>
      <c r="AJ50" s="8">
        <f t="shared" si="1"/>
        <v>0</v>
      </c>
      <c r="AK50" s="8">
        <f t="shared" si="2"/>
        <v>0</v>
      </c>
      <c r="AL50" s="8">
        <f t="shared" si="3"/>
        <v>0</v>
      </c>
      <c r="AM50" s="5">
        <f t="shared" si="4"/>
        <v>40000</v>
      </c>
      <c r="AN50" s="9">
        <f t="shared" si="15"/>
        <v>3.1709791983764588</v>
      </c>
      <c r="AO50" s="7"/>
      <c r="AP50" s="7"/>
      <c r="AQ50" s="33"/>
      <c r="AR50" s="27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</row>
    <row r="51" spans="1:67" ht="32.85" customHeight="1" x14ac:dyDescent="0.25">
      <c r="A51" s="1">
        <v>871</v>
      </c>
      <c r="B51" s="2">
        <v>45</v>
      </c>
      <c r="C51" s="16">
        <v>7</v>
      </c>
      <c r="D51" s="1">
        <v>97</v>
      </c>
      <c r="E51" s="7" t="s">
        <v>36</v>
      </c>
      <c r="F51" s="14" t="s">
        <v>315</v>
      </c>
      <c r="G51" s="14" t="s">
        <v>294</v>
      </c>
      <c r="H51" s="15" t="s">
        <v>13</v>
      </c>
      <c r="I51" s="3" t="s">
        <v>19</v>
      </c>
      <c r="J51" s="16">
        <v>0.12</v>
      </c>
      <c r="K51" s="17" t="s">
        <v>583</v>
      </c>
      <c r="L51" s="17" t="s">
        <v>583</v>
      </c>
      <c r="M51" s="4">
        <f t="shared" si="13"/>
        <v>3784319.9999999995</v>
      </c>
      <c r="N51" s="17" t="s">
        <v>583</v>
      </c>
      <c r="O51" s="17" t="s">
        <v>583</v>
      </c>
      <c r="P51" s="5"/>
      <c r="Q51" s="5"/>
      <c r="R51" s="5">
        <v>120000</v>
      </c>
      <c r="S51" s="6">
        <f t="shared" si="14"/>
        <v>3.1709791983764593</v>
      </c>
      <c r="T51" s="18" t="s">
        <v>583</v>
      </c>
      <c r="U51" s="18" t="s">
        <v>583</v>
      </c>
      <c r="V51" s="5">
        <v>0</v>
      </c>
      <c r="W51" s="31">
        <f t="shared" si="9"/>
        <v>0</v>
      </c>
      <c r="X51" s="17" t="s">
        <v>583</v>
      </c>
      <c r="Y51" s="17" t="s">
        <v>583</v>
      </c>
      <c r="Z51" s="31"/>
      <c r="AA51" s="31"/>
      <c r="AB51" s="31" t="s">
        <v>583</v>
      </c>
      <c r="AC51" s="31" t="s">
        <v>583</v>
      </c>
      <c r="AD51" s="31"/>
      <c r="AE51" s="5">
        <v>0</v>
      </c>
      <c r="AF51" s="5">
        <v>0</v>
      </c>
      <c r="AG51" s="5">
        <v>0</v>
      </c>
      <c r="AH51" s="5">
        <v>0</v>
      </c>
      <c r="AI51" s="8">
        <f t="shared" si="0"/>
        <v>0</v>
      </c>
      <c r="AJ51" s="8">
        <f t="shared" si="1"/>
        <v>0</v>
      </c>
      <c r="AK51" s="8">
        <f t="shared" si="2"/>
        <v>0</v>
      </c>
      <c r="AL51" s="8">
        <f t="shared" si="3"/>
        <v>0</v>
      </c>
      <c r="AM51" s="5">
        <f t="shared" si="4"/>
        <v>120000</v>
      </c>
      <c r="AN51" s="9">
        <f t="shared" si="15"/>
        <v>3.1709791983764593</v>
      </c>
      <c r="AO51" s="7"/>
      <c r="AP51" s="7"/>
      <c r="AQ51" s="33"/>
      <c r="AR51" s="27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2" spans="1:67" ht="32.85" customHeight="1" x14ac:dyDescent="0.25">
      <c r="A52" s="1">
        <v>872</v>
      </c>
      <c r="B52" s="2">
        <v>46</v>
      </c>
      <c r="C52" s="16">
        <v>99.21</v>
      </c>
      <c r="D52" s="1">
        <v>98</v>
      </c>
      <c r="E52" s="7" t="s">
        <v>123</v>
      </c>
      <c r="F52" s="14" t="s">
        <v>353</v>
      </c>
      <c r="G52" s="14" t="s">
        <v>354</v>
      </c>
      <c r="H52" s="15" t="s">
        <v>9</v>
      </c>
      <c r="I52" s="3" t="s">
        <v>19</v>
      </c>
      <c r="J52" s="16">
        <v>1.05</v>
      </c>
      <c r="K52" s="17" t="s">
        <v>583</v>
      </c>
      <c r="L52" s="17" t="s">
        <v>583</v>
      </c>
      <c r="M52" s="4">
        <f t="shared" ref="M52:M83" si="16">J52*60*60*24*365</f>
        <v>33112800</v>
      </c>
      <c r="N52" s="17" t="s">
        <v>583</v>
      </c>
      <c r="O52" s="17" t="s">
        <v>583</v>
      </c>
      <c r="P52" s="5"/>
      <c r="Q52" s="5"/>
      <c r="R52" s="5">
        <v>0</v>
      </c>
      <c r="S52" s="9">
        <f t="shared" si="14"/>
        <v>0</v>
      </c>
      <c r="T52" s="17" t="s">
        <v>583</v>
      </c>
      <c r="U52" s="17" t="s">
        <v>583</v>
      </c>
      <c r="V52" s="5">
        <v>0</v>
      </c>
      <c r="W52" s="31">
        <f t="shared" si="9"/>
        <v>0</v>
      </c>
      <c r="X52" s="17" t="s">
        <v>583</v>
      </c>
      <c r="Y52" s="17" t="s">
        <v>583</v>
      </c>
      <c r="Z52" s="31"/>
      <c r="AA52" s="31"/>
      <c r="AB52" s="31" t="s">
        <v>583</v>
      </c>
      <c r="AC52" s="31" t="s">
        <v>583</v>
      </c>
      <c r="AD52" s="31"/>
      <c r="AE52" s="5">
        <v>0</v>
      </c>
      <c r="AF52" s="5">
        <v>0</v>
      </c>
      <c r="AG52" s="5">
        <v>0</v>
      </c>
      <c r="AH52" s="5">
        <v>0</v>
      </c>
      <c r="AI52" s="8">
        <f t="shared" si="0"/>
        <v>0</v>
      </c>
      <c r="AJ52" s="8">
        <f t="shared" si="1"/>
        <v>0</v>
      </c>
      <c r="AK52" s="8">
        <f t="shared" si="2"/>
        <v>0</v>
      </c>
      <c r="AL52" s="8">
        <f t="shared" si="3"/>
        <v>0</v>
      </c>
      <c r="AM52" s="5">
        <f t="shared" si="4"/>
        <v>0</v>
      </c>
      <c r="AN52" s="9">
        <f t="shared" si="15"/>
        <v>0</v>
      </c>
      <c r="AO52" s="7"/>
      <c r="AP52" s="7"/>
      <c r="AQ52" s="33"/>
      <c r="AR52" s="27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</row>
    <row r="53" spans="1:67" ht="32.85" customHeight="1" x14ac:dyDescent="0.25">
      <c r="A53" s="1">
        <v>873</v>
      </c>
      <c r="B53" s="2">
        <v>47</v>
      </c>
      <c r="C53" s="16">
        <v>216.63</v>
      </c>
      <c r="D53" s="1">
        <v>99</v>
      </c>
      <c r="E53" s="7" t="s">
        <v>252</v>
      </c>
      <c r="F53" s="14" t="s">
        <v>355</v>
      </c>
      <c r="G53" s="14" t="s">
        <v>356</v>
      </c>
      <c r="H53" s="15" t="s">
        <v>9</v>
      </c>
      <c r="I53" s="3" t="s">
        <v>19</v>
      </c>
      <c r="J53" s="16">
        <v>2.42</v>
      </c>
      <c r="K53" s="17" t="s">
        <v>583</v>
      </c>
      <c r="L53" s="17" t="s">
        <v>583</v>
      </c>
      <c r="M53" s="4">
        <f t="shared" si="16"/>
        <v>76317120</v>
      </c>
      <c r="N53" s="17" t="s">
        <v>583</v>
      </c>
      <c r="O53" s="17" t="s">
        <v>583</v>
      </c>
      <c r="P53" s="5"/>
      <c r="Q53" s="5"/>
      <c r="R53" s="5">
        <v>0</v>
      </c>
      <c r="S53" s="9">
        <f t="shared" si="14"/>
        <v>0</v>
      </c>
      <c r="T53" s="17" t="s">
        <v>583</v>
      </c>
      <c r="U53" s="17" t="s">
        <v>583</v>
      </c>
      <c r="V53" s="5">
        <v>0</v>
      </c>
      <c r="W53" s="31">
        <f t="shared" si="9"/>
        <v>0</v>
      </c>
      <c r="X53" s="17" t="s">
        <v>583</v>
      </c>
      <c r="Y53" s="17" t="s">
        <v>583</v>
      </c>
      <c r="Z53" s="31"/>
      <c r="AA53" s="31"/>
      <c r="AB53" s="31" t="s">
        <v>583</v>
      </c>
      <c r="AC53" s="31" t="s">
        <v>583</v>
      </c>
      <c r="AD53" s="31"/>
      <c r="AE53" s="5">
        <v>0</v>
      </c>
      <c r="AF53" s="5">
        <v>0</v>
      </c>
      <c r="AG53" s="5">
        <v>0</v>
      </c>
      <c r="AH53" s="5">
        <v>0</v>
      </c>
      <c r="AI53" s="8">
        <f t="shared" si="0"/>
        <v>0</v>
      </c>
      <c r="AJ53" s="8">
        <f t="shared" si="1"/>
        <v>0</v>
      </c>
      <c r="AK53" s="8">
        <f t="shared" si="2"/>
        <v>0</v>
      </c>
      <c r="AL53" s="8">
        <f t="shared" si="3"/>
        <v>0</v>
      </c>
      <c r="AM53" s="5">
        <f t="shared" si="4"/>
        <v>0</v>
      </c>
      <c r="AN53" s="9">
        <f t="shared" si="15"/>
        <v>0</v>
      </c>
      <c r="AO53" s="7"/>
      <c r="AP53" s="7"/>
      <c r="AQ53" s="33"/>
      <c r="AR53" s="27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</row>
    <row r="54" spans="1:67" ht="32.85" customHeight="1" x14ac:dyDescent="0.25">
      <c r="A54" s="1">
        <v>874</v>
      </c>
      <c r="B54" s="2">
        <v>48</v>
      </c>
      <c r="C54" s="16">
        <v>259.14999999999998</v>
      </c>
      <c r="D54" s="1">
        <v>100</v>
      </c>
      <c r="E54" s="7" t="s">
        <v>253</v>
      </c>
      <c r="F54" s="14" t="s">
        <v>357</v>
      </c>
      <c r="G54" s="14" t="s">
        <v>358</v>
      </c>
      <c r="H54" s="15" t="s">
        <v>9</v>
      </c>
      <c r="I54" s="3" t="s">
        <v>19</v>
      </c>
      <c r="J54" s="16">
        <v>2.4500000000000002</v>
      </c>
      <c r="K54" s="17" t="s">
        <v>583</v>
      </c>
      <c r="L54" s="17" t="s">
        <v>583</v>
      </c>
      <c r="M54" s="4">
        <f t="shared" si="16"/>
        <v>77263200</v>
      </c>
      <c r="N54" s="17" t="s">
        <v>583</v>
      </c>
      <c r="O54" s="17" t="s">
        <v>583</v>
      </c>
      <c r="P54" s="5"/>
      <c r="Q54" s="5"/>
      <c r="R54" s="5">
        <v>0</v>
      </c>
      <c r="S54" s="9">
        <f t="shared" si="14"/>
        <v>0</v>
      </c>
      <c r="T54" s="17" t="s">
        <v>583</v>
      </c>
      <c r="U54" s="17" t="s">
        <v>583</v>
      </c>
      <c r="V54" s="5">
        <v>7000</v>
      </c>
      <c r="W54" s="31">
        <f t="shared" si="9"/>
        <v>9.0599405667898814E-3</v>
      </c>
      <c r="X54" s="17" t="s">
        <v>583</v>
      </c>
      <c r="Y54" s="17" t="s">
        <v>583</v>
      </c>
      <c r="Z54" s="31"/>
      <c r="AA54" s="31"/>
      <c r="AB54" s="31"/>
      <c r="AC54" s="31"/>
      <c r="AD54" s="31"/>
      <c r="AE54" s="5">
        <v>0</v>
      </c>
      <c r="AF54" s="5">
        <v>0</v>
      </c>
      <c r="AG54" s="5">
        <v>0</v>
      </c>
      <c r="AH54" s="5">
        <v>0</v>
      </c>
      <c r="AI54" s="8">
        <f t="shared" si="0"/>
        <v>0</v>
      </c>
      <c r="AJ54" s="8">
        <f t="shared" si="1"/>
        <v>0</v>
      </c>
      <c r="AK54" s="8">
        <f t="shared" si="2"/>
        <v>0</v>
      </c>
      <c r="AL54" s="8">
        <f t="shared" si="3"/>
        <v>0</v>
      </c>
      <c r="AM54" s="5">
        <f t="shared" si="4"/>
        <v>0</v>
      </c>
      <c r="AN54" s="9">
        <f t="shared" si="15"/>
        <v>0</v>
      </c>
      <c r="AO54" s="7"/>
      <c r="AP54" s="7"/>
      <c r="AQ54" s="33"/>
      <c r="AR54" s="27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</row>
    <row r="55" spans="1:67" ht="32.85" customHeight="1" x14ac:dyDescent="0.25">
      <c r="A55" s="1">
        <v>875</v>
      </c>
      <c r="B55" s="2">
        <v>49</v>
      </c>
      <c r="C55" s="16">
        <v>38.85</v>
      </c>
      <c r="D55" s="1">
        <v>101</v>
      </c>
      <c r="E55" s="7" t="s">
        <v>254</v>
      </c>
      <c r="F55" s="14" t="s">
        <v>315</v>
      </c>
      <c r="G55" s="14" t="s">
        <v>295</v>
      </c>
      <c r="H55" s="15" t="s">
        <v>9</v>
      </c>
      <c r="I55" s="3" t="s">
        <v>19</v>
      </c>
      <c r="J55" s="16">
        <v>0.46</v>
      </c>
      <c r="K55" s="17" t="s">
        <v>583</v>
      </c>
      <c r="L55" s="17" t="s">
        <v>583</v>
      </c>
      <c r="M55" s="4">
        <f t="shared" si="16"/>
        <v>14506560</v>
      </c>
      <c r="N55" s="17" t="s">
        <v>583</v>
      </c>
      <c r="O55" s="17" t="s">
        <v>583</v>
      </c>
      <c r="P55" s="5"/>
      <c r="Q55" s="5"/>
      <c r="R55" s="5">
        <v>0</v>
      </c>
      <c r="S55" s="9">
        <f t="shared" si="14"/>
        <v>0</v>
      </c>
      <c r="T55" s="17" t="s">
        <v>583</v>
      </c>
      <c r="U55" s="17" t="s">
        <v>583</v>
      </c>
      <c r="V55" s="5">
        <v>0</v>
      </c>
      <c r="W55" s="31">
        <f t="shared" si="9"/>
        <v>0</v>
      </c>
      <c r="X55" s="17" t="s">
        <v>583</v>
      </c>
      <c r="Y55" s="17" t="s">
        <v>583</v>
      </c>
      <c r="Z55" s="31"/>
      <c r="AA55" s="31"/>
      <c r="AB55" s="31" t="s">
        <v>583</v>
      </c>
      <c r="AC55" s="31" t="s">
        <v>583</v>
      </c>
      <c r="AD55" s="31"/>
      <c r="AE55" s="5">
        <v>0</v>
      </c>
      <c r="AF55" s="5">
        <v>0</v>
      </c>
      <c r="AG55" s="5">
        <v>0</v>
      </c>
      <c r="AH55" s="5">
        <v>0</v>
      </c>
      <c r="AI55" s="8">
        <f t="shared" si="0"/>
        <v>0</v>
      </c>
      <c r="AJ55" s="8">
        <f t="shared" si="1"/>
        <v>0</v>
      </c>
      <c r="AK55" s="8">
        <f t="shared" si="2"/>
        <v>0</v>
      </c>
      <c r="AL55" s="8">
        <f t="shared" si="3"/>
        <v>0</v>
      </c>
      <c r="AM55" s="5">
        <f t="shared" si="4"/>
        <v>0</v>
      </c>
      <c r="AN55" s="9">
        <f t="shared" si="15"/>
        <v>0</v>
      </c>
      <c r="AO55" s="7"/>
      <c r="AP55" s="7"/>
      <c r="AQ55" s="33"/>
      <c r="AR55" s="27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</row>
    <row r="56" spans="1:67" ht="32.85" customHeight="1" x14ac:dyDescent="0.25">
      <c r="A56" s="1">
        <v>876</v>
      </c>
      <c r="B56" s="2">
        <v>50</v>
      </c>
      <c r="C56" s="16">
        <v>677.14</v>
      </c>
      <c r="D56" s="1">
        <v>102</v>
      </c>
      <c r="E56" s="7" t="s">
        <v>61</v>
      </c>
      <c r="F56" s="14" t="s">
        <v>359</v>
      </c>
      <c r="G56" s="14" t="s">
        <v>553</v>
      </c>
      <c r="H56" s="15" t="s">
        <v>13</v>
      </c>
      <c r="I56" s="3" t="s">
        <v>19</v>
      </c>
      <c r="J56" s="16">
        <v>2.2400000000000002</v>
      </c>
      <c r="K56" s="17" t="s">
        <v>583</v>
      </c>
      <c r="L56" s="17" t="s">
        <v>583</v>
      </c>
      <c r="M56" s="4">
        <f t="shared" si="16"/>
        <v>70640640</v>
      </c>
      <c r="N56" s="17" t="s">
        <v>583</v>
      </c>
      <c r="O56" s="17" t="s">
        <v>583</v>
      </c>
      <c r="P56" s="5"/>
      <c r="Q56" s="5"/>
      <c r="R56" s="5">
        <v>164571.42857142858</v>
      </c>
      <c r="S56" s="6">
        <f t="shared" si="14"/>
        <v>0.2329699002888827</v>
      </c>
      <c r="T56" s="18" t="s">
        <v>583</v>
      </c>
      <c r="U56" s="18" t="s">
        <v>583</v>
      </c>
      <c r="V56" s="5">
        <v>945305</v>
      </c>
      <c r="W56" s="31">
        <f t="shared" si="9"/>
        <v>1.3381886121077047</v>
      </c>
      <c r="X56" s="17" t="s">
        <v>583</v>
      </c>
      <c r="Y56" s="17" t="s">
        <v>583</v>
      </c>
      <c r="Z56" s="31">
        <f>100*(R56-V56)/M56</f>
        <v>-1.1052187118188217</v>
      </c>
      <c r="AA56" s="31"/>
      <c r="AB56" s="31" t="s">
        <v>583</v>
      </c>
      <c r="AC56" s="31" t="s">
        <v>583</v>
      </c>
      <c r="AD56" s="31"/>
      <c r="AE56" s="5">
        <v>0</v>
      </c>
      <c r="AF56" s="5">
        <v>0</v>
      </c>
      <c r="AG56" s="5">
        <v>0</v>
      </c>
      <c r="AH56" s="5">
        <v>0</v>
      </c>
      <c r="AI56" s="8">
        <f t="shared" si="0"/>
        <v>0</v>
      </c>
      <c r="AJ56" s="8">
        <f t="shared" si="1"/>
        <v>0</v>
      </c>
      <c r="AK56" s="8">
        <f t="shared" si="2"/>
        <v>0</v>
      </c>
      <c r="AL56" s="8">
        <f t="shared" si="3"/>
        <v>0</v>
      </c>
      <c r="AM56" s="5">
        <f t="shared" si="4"/>
        <v>164571.42857142858</v>
      </c>
      <c r="AN56" s="9">
        <f t="shared" si="15"/>
        <v>0.2329699002888827</v>
      </c>
      <c r="AO56" s="7"/>
      <c r="AP56" s="7"/>
      <c r="AQ56" s="79" t="s">
        <v>602</v>
      </c>
      <c r="AR56" s="27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</row>
    <row r="57" spans="1:67" ht="32.85" customHeight="1" x14ac:dyDescent="0.25">
      <c r="A57" s="1">
        <v>878</v>
      </c>
      <c r="B57" s="2">
        <v>51</v>
      </c>
      <c r="C57" s="16">
        <v>105.54</v>
      </c>
      <c r="D57" s="1">
        <v>103</v>
      </c>
      <c r="E57" s="7" t="s">
        <v>255</v>
      </c>
      <c r="F57" s="14" t="s">
        <v>360</v>
      </c>
      <c r="G57" s="14" t="s">
        <v>361</v>
      </c>
      <c r="H57" s="15" t="s">
        <v>13</v>
      </c>
      <c r="I57" s="3" t="s">
        <v>19</v>
      </c>
      <c r="J57" s="16">
        <v>0.71</v>
      </c>
      <c r="K57" s="17" t="s">
        <v>583</v>
      </c>
      <c r="L57" s="17" t="s">
        <v>583</v>
      </c>
      <c r="M57" s="4">
        <f t="shared" si="16"/>
        <v>22390559.999999996</v>
      </c>
      <c r="N57" s="17" t="s">
        <v>583</v>
      </c>
      <c r="O57" s="17" t="s">
        <v>583</v>
      </c>
      <c r="P57" s="5"/>
      <c r="Q57" s="5"/>
      <c r="R57" s="5">
        <v>0</v>
      </c>
      <c r="S57" s="9">
        <f t="shared" si="14"/>
        <v>0</v>
      </c>
      <c r="T57" s="17" t="s">
        <v>583</v>
      </c>
      <c r="U57" s="17" t="s">
        <v>583</v>
      </c>
      <c r="V57" s="5">
        <v>0</v>
      </c>
      <c r="W57" s="31">
        <f t="shared" si="9"/>
        <v>0</v>
      </c>
      <c r="X57" s="17" t="s">
        <v>583</v>
      </c>
      <c r="Y57" s="17" t="s">
        <v>583</v>
      </c>
      <c r="Z57" s="31"/>
      <c r="AA57" s="31"/>
      <c r="AB57" s="31" t="s">
        <v>583</v>
      </c>
      <c r="AC57" s="31" t="s">
        <v>583</v>
      </c>
      <c r="AD57" s="31"/>
      <c r="AE57" s="5">
        <v>0</v>
      </c>
      <c r="AF57" s="5">
        <v>0</v>
      </c>
      <c r="AG57" s="5">
        <v>0</v>
      </c>
      <c r="AH57" s="5">
        <v>0</v>
      </c>
      <c r="AI57" s="8">
        <f t="shared" si="0"/>
        <v>0</v>
      </c>
      <c r="AJ57" s="8">
        <f t="shared" si="1"/>
        <v>0</v>
      </c>
      <c r="AK57" s="8">
        <f t="shared" si="2"/>
        <v>0</v>
      </c>
      <c r="AL57" s="8">
        <f t="shared" si="3"/>
        <v>0</v>
      </c>
      <c r="AM57" s="5">
        <f t="shared" si="4"/>
        <v>0</v>
      </c>
      <c r="AN57" s="9">
        <f t="shared" si="15"/>
        <v>0</v>
      </c>
      <c r="AO57" s="7"/>
      <c r="AP57" s="7"/>
      <c r="AQ57" s="33"/>
      <c r="AR57" s="27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</row>
    <row r="58" spans="1:67" ht="32.85" customHeight="1" x14ac:dyDescent="0.25">
      <c r="A58" s="1">
        <v>879</v>
      </c>
      <c r="B58" s="2">
        <v>52</v>
      </c>
      <c r="C58" s="16">
        <v>204.18</v>
      </c>
      <c r="D58" s="1">
        <v>104</v>
      </c>
      <c r="E58" s="7" t="s">
        <v>160</v>
      </c>
      <c r="F58" s="14" t="s">
        <v>362</v>
      </c>
      <c r="G58" s="14" t="s">
        <v>363</v>
      </c>
      <c r="H58" s="15" t="s">
        <v>13</v>
      </c>
      <c r="I58" s="3" t="s">
        <v>19</v>
      </c>
      <c r="J58" s="16">
        <v>1.21</v>
      </c>
      <c r="K58" s="17" t="s">
        <v>583</v>
      </c>
      <c r="L58" s="17" t="s">
        <v>583</v>
      </c>
      <c r="M58" s="4">
        <f t="shared" si="16"/>
        <v>38158560</v>
      </c>
      <c r="N58" s="17" t="s">
        <v>583</v>
      </c>
      <c r="O58" s="17" t="s">
        <v>583</v>
      </c>
      <c r="P58" s="5"/>
      <c r="Q58" s="5"/>
      <c r="R58" s="5">
        <v>0</v>
      </c>
      <c r="S58" s="9">
        <f t="shared" si="14"/>
        <v>0</v>
      </c>
      <c r="T58" s="17" t="s">
        <v>583</v>
      </c>
      <c r="U58" s="17" t="s">
        <v>583</v>
      </c>
      <c r="V58" s="5">
        <v>0</v>
      </c>
      <c r="W58" s="31">
        <f t="shared" si="9"/>
        <v>0</v>
      </c>
      <c r="X58" s="17" t="s">
        <v>583</v>
      </c>
      <c r="Y58" s="17" t="s">
        <v>583</v>
      </c>
      <c r="Z58" s="31"/>
      <c r="AA58" s="31"/>
      <c r="AB58" s="31" t="s">
        <v>583</v>
      </c>
      <c r="AC58" s="31" t="s">
        <v>583</v>
      </c>
      <c r="AD58" s="31"/>
      <c r="AE58" s="5">
        <v>0</v>
      </c>
      <c r="AF58" s="5">
        <v>0</v>
      </c>
      <c r="AG58" s="5">
        <v>0</v>
      </c>
      <c r="AH58" s="5">
        <v>0</v>
      </c>
      <c r="AI58" s="8">
        <f t="shared" si="0"/>
        <v>0</v>
      </c>
      <c r="AJ58" s="8">
        <f t="shared" si="1"/>
        <v>0</v>
      </c>
      <c r="AK58" s="8">
        <f t="shared" si="2"/>
        <v>0</v>
      </c>
      <c r="AL58" s="8">
        <f t="shared" si="3"/>
        <v>0</v>
      </c>
      <c r="AM58" s="5">
        <f t="shared" si="4"/>
        <v>0</v>
      </c>
      <c r="AN58" s="9">
        <f t="shared" si="15"/>
        <v>0</v>
      </c>
      <c r="AO58" s="7"/>
      <c r="AP58" s="7"/>
      <c r="AQ58" s="33"/>
      <c r="AR58" s="27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</row>
    <row r="59" spans="1:67" ht="32.85" customHeight="1" x14ac:dyDescent="0.25">
      <c r="A59" s="1">
        <v>880</v>
      </c>
      <c r="B59" s="2">
        <v>53</v>
      </c>
      <c r="C59" s="16">
        <v>8.86</v>
      </c>
      <c r="D59" s="1">
        <v>105</v>
      </c>
      <c r="E59" s="7" t="s">
        <v>149</v>
      </c>
      <c r="F59" s="14" t="s">
        <v>364</v>
      </c>
      <c r="G59" s="14" t="s">
        <v>365</v>
      </c>
      <c r="H59" s="15" t="s">
        <v>9</v>
      </c>
      <c r="I59" s="3" t="s">
        <v>19</v>
      </c>
      <c r="J59" s="16">
        <v>0.16</v>
      </c>
      <c r="K59" s="17" t="s">
        <v>583</v>
      </c>
      <c r="L59" s="17" t="s">
        <v>583</v>
      </c>
      <c r="M59" s="4">
        <f t="shared" si="16"/>
        <v>5045760</v>
      </c>
      <c r="N59" s="17" t="s">
        <v>583</v>
      </c>
      <c r="O59" s="17" t="s">
        <v>583</v>
      </c>
      <c r="P59" s="5"/>
      <c r="Q59" s="5"/>
      <c r="R59" s="5">
        <v>100000</v>
      </c>
      <c r="S59" s="6">
        <f t="shared" si="14"/>
        <v>1.9818619989852866</v>
      </c>
      <c r="T59" s="18" t="s">
        <v>583</v>
      </c>
      <c r="U59" s="18" t="s">
        <v>583</v>
      </c>
      <c r="V59" s="5">
        <v>0</v>
      </c>
      <c r="W59" s="31">
        <f t="shared" si="9"/>
        <v>0</v>
      </c>
      <c r="X59" s="17" t="s">
        <v>583</v>
      </c>
      <c r="Y59" s="17" t="s">
        <v>583</v>
      </c>
      <c r="Z59" s="31"/>
      <c r="AA59" s="31"/>
      <c r="AB59" s="31" t="s">
        <v>583</v>
      </c>
      <c r="AC59" s="31" t="s">
        <v>583</v>
      </c>
      <c r="AD59" s="31"/>
      <c r="AE59" s="5">
        <v>0</v>
      </c>
      <c r="AF59" s="5">
        <v>0</v>
      </c>
      <c r="AG59" s="5">
        <v>0</v>
      </c>
      <c r="AH59" s="5">
        <v>0</v>
      </c>
      <c r="AI59" s="8">
        <f t="shared" si="0"/>
        <v>0</v>
      </c>
      <c r="AJ59" s="8">
        <f t="shared" si="1"/>
        <v>0</v>
      </c>
      <c r="AK59" s="8">
        <f t="shared" si="2"/>
        <v>0</v>
      </c>
      <c r="AL59" s="8">
        <f t="shared" si="3"/>
        <v>0</v>
      </c>
      <c r="AM59" s="5">
        <f t="shared" si="4"/>
        <v>100000</v>
      </c>
      <c r="AN59" s="9">
        <f t="shared" si="15"/>
        <v>1.9818619989852866</v>
      </c>
      <c r="AO59" s="7"/>
      <c r="AP59" s="7"/>
      <c r="AQ59" s="33"/>
      <c r="AR59" s="27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</row>
    <row r="60" spans="1:67" ht="32.85" customHeight="1" x14ac:dyDescent="0.25">
      <c r="A60" s="1">
        <v>881</v>
      </c>
      <c r="B60" s="2">
        <v>54</v>
      </c>
      <c r="C60" s="16">
        <v>36.04</v>
      </c>
      <c r="D60" s="1">
        <v>106</v>
      </c>
      <c r="E60" s="7" t="s">
        <v>164</v>
      </c>
      <c r="F60" s="14" t="s">
        <v>362</v>
      </c>
      <c r="G60" s="14" t="s">
        <v>366</v>
      </c>
      <c r="H60" s="15" t="s">
        <v>9</v>
      </c>
      <c r="I60" s="3" t="s">
        <v>19</v>
      </c>
      <c r="J60" s="16">
        <v>0.37</v>
      </c>
      <c r="K60" s="17" t="s">
        <v>583</v>
      </c>
      <c r="L60" s="17" t="s">
        <v>583</v>
      </c>
      <c r="M60" s="4">
        <f t="shared" si="16"/>
        <v>11668320</v>
      </c>
      <c r="N60" s="17" t="s">
        <v>583</v>
      </c>
      <c r="O60" s="17" t="s">
        <v>583</v>
      </c>
      <c r="P60" s="5"/>
      <c r="Q60" s="5"/>
      <c r="R60" s="5">
        <v>908491</v>
      </c>
      <c r="S60" s="6">
        <f t="shared" si="14"/>
        <v>7.7859623321952087</v>
      </c>
      <c r="T60" s="18" t="s">
        <v>583</v>
      </c>
      <c r="U60" s="18" t="s">
        <v>583</v>
      </c>
      <c r="V60" s="5">
        <v>0</v>
      </c>
      <c r="W60" s="31">
        <f t="shared" si="9"/>
        <v>0</v>
      </c>
      <c r="X60" s="17" t="s">
        <v>583</v>
      </c>
      <c r="Y60" s="17" t="s">
        <v>583</v>
      </c>
      <c r="Z60" s="31"/>
      <c r="AA60" s="31"/>
      <c r="AB60" s="31" t="s">
        <v>583</v>
      </c>
      <c r="AC60" s="31" t="s">
        <v>583</v>
      </c>
      <c r="AD60" s="31"/>
      <c r="AE60" s="5">
        <v>0</v>
      </c>
      <c r="AF60" s="5">
        <v>0</v>
      </c>
      <c r="AG60" s="5">
        <v>0</v>
      </c>
      <c r="AH60" s="5">
        <v>0</v>
      </c>
      <c r="AI60" s="8">
        <f t="shared" si="0"/>
        <v>0</v>
      </c>
      <c r="AJ60" s="8">
        <f t="shared" si="1"/>
        <v>0</v>
      </c>
      <c r="AK60" s="8">
        <f t="shared" si="2"/>
        <v>0</v>
      </c>
      <c r="AL60" s="8">
        <f t="shared" si="3"/>
        <v>0</v>
      </c>
      <c r="AM60" s="5">
        <f t="shared" si="4"/>
        <v>908491</v>
      </c>
      <c r="AN60" s="9">
        <f t="shared" si="15"/>
        <v>7.7859623321952087</v>
      </c>
      <c r="AO60" s="7"/>
      <c r="AP60" s="7"/>
      <c r="AQ60" s="33"/>
      <c r="AR60" s="27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</row>
    <row r="61" spans="1:67" ht="32.85" customHeight="1" x14ac:dyDescent="0.25">
      <c r="A61" s="1">
        <v>883</v>
      </c>
      <c r="B61" s="2">
        <v>55</v>
      </c>
      <c r="C61" s="16">
        <v>170.27</v>
      </c>
      <c r="D61" s="1">
        <v>107</v>
      </c>
      <c r="E61" s="7" t="s">
        <v>256</v>
      </c>
      <c r="F61" s="14" t="s">
        <v>367</v>
      </c>
      <c r="G61" s="14" t="s">
        <v>560</v>
      </c>
      <c r="H61" s="15" t="s">
        <v>13</v>
      </c>
      <c r="I61" s="3" t="s">
        <v>19</v>
      </c>
      <c r="J61" s="16">
        <v>1.36</v>
      </c>
      <c r="K61" s="17" t="s">
        <v>583</v>
      </c>
      <c r="L61" s="17" t="s">
        <v>583</v>
      </c>
      <c r="M61" s="4">
        <f t="shared" si="16"/>
        <v>42888960.000000007</v>
      </c>
      <c r="N61" s="17" t="s">
        <v>583</v>
      </c>
      <c r="O61" s="17" t="s">
        <v>583</v>
      </c>
      <c r="P61" s="5"/>
      <c r="Q61" s="5"/>
      <c r="R61" s="5">
        <v>0</v>
      </c>
      <c r="S61" s="9">
        <f t="shared" si="14"/>
        <v>0</v>
      </c>
      <c r="T61" s="17" t="s">
        <v>583</v>
      </c>
      <c r="U61" s="17" t="s">
        <v>583</v>
      </c>
      <c r="V61" s="5">
        <v>0</v>
      </c>
      <c r="W61" s="31">
        <f t="shared" si="9"/>
        <v>0</v>
      </c>
      <c r="X61" s="17" t="s">
        <v>583</v>
      </c>
      <c r="Y61" s="17" t="s">
        <v>583</v>
      </c>
      <c r="Z61" s="31"/>
      <c r="AA61" s="31"/>
      <c r="AB61" s="31" t="s">
        <v>583</v>
      </c>
      <c r="AC61" s="31" t="s">
        <v>583</v>
      </c>
      <c r="AD61" s="31"/>
      <c r="AE61" s="5">
        <v>0</v>
      </c>
      <c r="AF61" s="5">
        <v>0</v>
      </c>
      <c r="AG61" s="5">
        <v>0</v>
      </c>
      <c r="AH61" s="5">
        <v>0</v>
      </c>
      <c r="AI61" s="8">
        <f t="shared" si="0"/>
        <v>0</v>
      </c>
      <c r="AJ61" s="8">
        <f t="shared" si="1"/>
        <v>0</v>
      </c>
      <c r="AK61" s="8">
        <f t="shared" si="2"/>
        <v>0</v>
      </c>
      <c r="AL61" s="8">
        <f t="shared" si="3"/>
        <v>0</v>
      </c>
      <c r="AM61" s="5">
        <f t="shared" si="4"/>
        <v>0</v>
      </c>
      <c r="AN61" s="9">
        <f t="shared" si="15"/>
        <v>0</v>
      </c>
      <c r="AO61" s="7"/>
      <c r="AP61" s="7"/>
      <c r="AQ61" s="33"/>
      <c r="AR61" s="27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</row>
    <row r="62" spans="1:67" ht="32.85" customHeight="1" x14ac:dyDescent="0.25">
      <c r="A62" s="1" t="s">
        <v>317</v>
      </c>
      <c r="B62" s="2">
        <v>56</v>
      </c>
      <c r="C62" s="16">
        <f>356.31+4.6</f>
        <v>360.91</v>
      </c>
      <c r="D62" s="1">
        <v>108</v>
      </c>
      <c r="E62" s="7" t="s">
        <v>76</v>
      </c>
      <c r="F62" s="14" t="s">
        <v>367</v>
      </c>
      <c r="G62" s="14" t="s">
        <v>561</v>
      </c>
      <c r="H62" s="15" t="s">
        <v>13</v>
      </c>
      <c r="I62" s="3" t="s">
        <v>19</v>
      </c>
      <c r="J62" s="16">
        <f>2.99+0.19</f>
        <v>3.18</v>
      </c>
      <c r="K62" s="17" t="s">
        <v>583</v>
      </c>
      <c r="L62" s="17" t="s">
        <v>583</v>
      </c>
      <c r="M62" s="4">
        <f t="shared" si="16"/>
        <v>100284480</v>
      </c>
      <c r="N62" s="17" t="s">
        <v>583</v>
      </c>
      <c r="O62" s="17" t="s">
        <v>583</v>
      </c>
      <c r="P62" s="5"/>
      <c r="Q62" s="5"/>
      <c r="R62" s="5">
        <v>0</v>
      </c>
      <c r="S62" s="9">
        <f t="shared" si="14"/>
        <v>0</v>
      </c>
      <c r="T62" s="17" t="s">
        <v>583</v>
      </c>
      <c r="U62" s="17" t="s">
        <v>583</v>
      </c>
      <c r="V62" s="5">
        <v>140525</v>
      </c>
      <c r="W62" s="31">
        <f t="shared" si="9"/>
        <v>0.14012636850687166</v>
      </c>
      <c r="X62" s="17" t="s">
        <v>583</v>
      </c>
      <c r="Y62" s="17" t="s">
        <v>583</v>
      </c>
      <c r="Z62" s="31"/>
      <c r="AA62" s="31"/>
      <c r="AB62" s="31"/>
      <c r="AC62" s="31"/>
      <c r="AD62" s="31"/>
      <c r="AE62" s="5">
        <v>0</v>
      </c>
      <c r="AF62" s="5">
        <v>0</v>
      </c>
      <c r="AG62" s="5">
        <v>0</v>
      </c>
      <c r="AH62" s="5">
        <v>0</v>
      </c>
      <c r="AI62" s="8">
        <f t="shared" si="0"/>
        <v>0</v>
      </c>
      <c r="AJ62" s="8">
        <f t="shared" si="1"/>
        <v>0</v>
      </c>
      <c r="AK62" s="8">
        <f t="shared" si="2"/>
        <v>0</v>
      </c>
      <c r="AL62" s="8">
        <f t="shared" si="3"/>
        <v>0</v>
      </c>
      <c r="AM62" s="5">
        <f t="shared" si="4"/>
        <v>0</v>
      </c>
      <c r="AN62" s="9">
        <f t="shared" si="15"/>
        <v>0</v>
      </c>
      <c r="AO62" s="7"/>
      <c r="AP62" s="7"/>
      <c r="AQ62" s="33"/>
      <c r="AR62" s="27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</row>
    <row r="63" spans="1:67" ht="32.85" customHeight="1" x14ac:dyDescent="0.25">
      <c r="A63" s="1">
        <v>885</v>
      </c>
      <c r="B63" s="2">
        <v>57</v>
      </c>
      <c r="C63" s="16">
        <v>6.65</v>
      </c>
      <c r="D63" s="1">
        <v>109</v>
      </c>
      <c r="E63" s="7" t="s">
        <v>104</v>
      </c>
      <c r="F63" s="14" t="s">
        <v>315</v>
      </c>
      <c r="G63" s="14" t="s">
        <v>296</v>
      </c>
      <c r="H63" s="15" t="s">
        <v>13</v>
      </c>
      <c r="I63" s="3" t="s">
        <v>19</v>
      </c>
      <c r="J63" s="16">
        <v>0.13</v>
      </c>
      <c r="K63" s="17" t="s">
        <v>583</v>
      </c>
      <c r="L63" s="17" t="s">
        <v>583</v>
      </c>
      <c r="M63" s="4">
        <f t="shared" si="16"/>
        <v>4099680.0000000005</v>
      </c>
      <c r="N63" s="17" t="s">
        <v>583</v>
      </c>
      <c r="O63" s="17" t="s">
        <v>583</v>
      </c>
      <c r="P63" s="5"/>
      <c r="Q63" s="5"/>
      <c r="R63" s="5">
        <v>35768</v>
      </c>
      <c r="S63" s="6">
        <f t="shared" si="14"/>
        <v>0.87245833821176277</v>
      </c>
      <c r="T63" s="18" t="s">
        <v>583</v>
      </c>
      <c r="U63" s="18" t="s">
        <v>583</v>
      </c>
      <c r="V63" s="5">
        <v>0</v>
      </c>
      <c r="W63" s="31">
        <f t="shared" si="9"/>
        <v>0</v>
      </c>
      <c r="X63" s="17" t="s">
        <v>583</v>
      </c>
      <c r="Y63" s="17" t="s">
        <v>583</v>
      </c>
      <c r="Z63" s="31"/>
      <c r="AA63" s="31"/>
      <c r="AB63" s="31" t="s">
        <v>583</v>
      </c>
      <c r="AC63" s="31" t="s">
        <v>583</v>
      </c>
      <c r="AD63" s="31"/>
      <c r="AE63" s="5">
        <v>0</v>
      </c>
      <c r="AF63" s="5">
        <v>0</v>
      </c>
      <c r="AG63" s="5">
        <v>0</v>
      </c>
      <c r="AH63" s="5">
        <v>0</v>
      </c>
      <c r="AI63" s="8">
        <f t="shared" si="0"/>
        <v>0</v>
      </c>
      <c r="AJ63" s="8">
        <f t="shared" si="1"/>
        <v>0</v>
      </c>
      <c r="AK63" s="8">
        <f t="shared" si="2"/>
        <v>0</v>
      </c>
      <c r="AL63" s="8">
        <f t="shared" si="3"/>
        <v>0</v>
      </c>
      <c r="AM63" s="5">
        <f t="shared" si="4"/>
        <v>35768</v>
      </c>
      <c r="AN63" s="9">
        <f t="shared" si="15"/>
        <v>0.87245833821176277</v>
      </c>
      <c r="AO63" s="7"/>
      <c r="AP63" s="7"/>
      <c r="AQ63" s="33"/>
      <c r="AR63" s="27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</row>
    <row r="64" spans="1:67" ht="32.85" customHeight="1" x14ac:dyDescent="0.25">
      <c r="A64" s="1">
        <v>886</v>
      </c>
      <c r="B64" s="2">
        <v>58</v>
      </c>
      <c r="C64" s="16">
        <v>15.89</v>
      </c>
      <c r="D64" s="1">
        <v>110</v>
      </c>
      <c r="E64" s="7" t="s">
        <v>205</v>
      </c>
      <c r="F64" s="14" t="s">
        <v>315</v>
      </c>
      <c r="G64" s="14" t="s">
        <v>297</v>
      </c>
      <c r="H64" s="15" t="s">
        <v>13</v>
      </c>
      <c r="I64" s="3" t="s">
        <v>19</v>
      </c>
      <c r="J64" s="16">
        <v>0.22</v>
      </c>
      <c r="K64" s="17" t="s">
        <v>583</v>
      </c>
      <c r="L64" s="17" t="s">
        <v>583</v>
      </c>
      <c r="M64" s="4">
        <f t="shared" si="16"/>
        <v>6937920</v>
      </c>
      <c r="N64" s="17" t="s">
        <v>583</v>
      </c>
      <c r="O64" s="17" t="s">
        <v>583</v>
      </c>
      <c r="P64" s="5"/>
      <c r="Q64" s="5"/>
      <c r="R64" s="5">
        <v>819936</v>
      </c>
      <c r="S64" s="6">
        <f t="shared" si="14"/>
        <v>11.818181818181818</v>
      </c>
      <c r="T64" s="18" t="s">
        <v>583</v>
      </c>
      <c r="U64" s="18" t="s">
        <v>583</v>
      </c>
      <c r="V64" s="5">
        <v>0</v>
      </c>
      <c r="W64" s="31">
        <f t="shared" si="9"/>
        <v>0</v>
      </c>
      <c r="X64" s="17" t="s">
        <v>583</v>
      </c>
      <c r="Y64" s="17" t="s">
        <v>583</v>
      </c>
      <c r="Z64" s="31"/>
      <c r="AA64" s="31"/>
      <c r="AB64" s="31" t="s">
        <v>583</v>
      </c>
      <c r="AC64" s="31" t="s">
        <v>583</v>
      </c>
      <c r="AD64" s="31"/>
      <c r="AE64" s="5">
        <v>0</v>
      </c>
      <c r="AF64" s="5">
        <v>0</v>
      </c>
      <c r="AG64" s="5">
        <v>0</v>
      </c>
      <c r="AH64" s="5">
        <v>0</v>
      </c>
      <c r="AI64" s="8">
        <f t="shared" si="0"/>
        <v>0</v>
      </c>
      <c r="AJ64" s="8">
        <f t="shared" si="1"/>
        <v>0</v>
      </c>
      <c r="AK64" s="8">
        <f t="shared" si="2"/>
        <v>0</v>
      </c>
      <c r="AL64" s="8">
        <f t="shared" si="3"/>
        <v>0</v>
      </c>
      <c r="AM64" s="5">
        <f t="shared" si="4"/>
        <v>819936</v>
      </c>
      <c r="AN64" s="9">
        <f t="shared" si="15"/>
        <v>11.818181818181818</v>
      </c>
      <c r="AO64" s="7"/>
      <c r="AP64" s="7"/>
      <c r="AQ64" s="33"/>
      <c r="AR64" s="27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</row>
    <row r="65" spans="1:67" ht="32.85" customHeight="1" x14ac:dyDescent="0.25">
      <c r="A65" s="1">
        <v>887</v>
      </c>
      <c r="B65" s="2">
        <v>59</v>
      </c>
      <c r="C65" s="16">
        <v>7.93</v>
      </c>
      <c r="D65" s="1">
        <v>112</v>
      </c>
      <c r="E65" s="7" t="s">
        <v>257</v>
      </c>
      <c r="F65" s="14" t="s">
        <v>315</v>
      </c>
      <c r="G65" s="14" t="s">
        <v>298</v>
      </c>
      <c r="H65" s="15" t="s">
        <v>13</v>
      </c>
      <c r="I65" s="3" t="s">
        <v>19</v>
      </c>
      <c r="J65" s="16">
        <v>0.14000000000000001</v>
      </c>
      <c r="K65" s="17" t="s">
        <v>583</v>
      </c>
      <c r="L65" s="17" t="s">
        <v>583</v>
      </c>
      <c r="M65" s="4">
        <f t="shared" si="16"/>
        <v>4415040</v>
      </c>
      <c r="N65" s="17" t="s">
        <v>583</v>
      </c>
      <c r="O65" s="17" t="s">
        <v>583</v>
      </c>
      <c r="P65" s="5"/>
      <c r="Q65" s="5"/>
      <c r="R65" s="5">
        <v>0</v>
      </c>
      <c r="S65" s="9">
        <f t="shared" si="14"/>
        <v>0</v>
      </c>
      <c r="T65" s="17" t="s">
        <v>583</v>
      </c>
      <c r="U65" s="17" t="s">
        <v>583</v>
      </c>
      <c r="V65" s="5">
        <v>0</v>
      </c>
      <c r="W65" s="31">
        <f t="shared" si="9"/>
        <v>0</v>
      </c>
      <c r="X65" s="17" t="s">
        <v>583</v>
      </c>
      <c r="Y65" s="17" t="s">
        <v>583</v>
      </c>
      <c r="Z65" s="31"/>
      <c r="AA65" s="31"/>
      <c r="AB65" s="31" t="s">
        <v>583</v>
      </c>
      <c r="AC65" s="31" t="s">
        <v>583</v>
      </c>
      <c r="AD65" s="31"/>
      <c r="AE65" s="5">
        <v>0</v>
      </c>
      <c r="AF65" s="5">
        <v>0</v>
      </c>
      <c r="AG65" s="5">
        <v>0</v>
      </c>
      <c r="AH65" s="5">
        <v>0</v>
      </c>
      <c r="AI65" s="8">
        <f t="shared" si="0"/>
        <v>0</v>
      </c>
      <c r="AJ65" s="8">
        <f t="shared" si="1"/>
        <v>0</v>
      </c>
      <c r="AK65" s="8">
        <f t="shared" si="2"/>
        <v>0</v>
      </c>
      <c r="AL65" s="8">
        <f t="shared" si="3"/>
        <v>0</v>
      </c>
      <c r="AM65" s="5">
        <f t="shared" si="4"/>
        <v>0</v>
      </c>
      <c r="AN65" s="9">
        <f t="shared" si="15"/>
        <v>0</v>
      </c>
      <c r="AO65" s="7"/>
      <c r="AP65" s="7"/>
      <c r="AQ65" s="33"/>
      <c r="AR65" s="27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</row>
    <row r="66" spans="1:67" ht="32.85" customHeight="1" x14ac:dyDescent="0.25">
      <c r="A66" s="1">
        <v>888</v>
      </c>
      <c r="B66" s="2">
        <v>60</v>
      </c>
      <c r="C66" s="16">
        <v>17.72</v>
      </c>
      <c r="D66" s="1">
        <v>113</v>
      </c>
      <c r="E66" s="7" t="s">
        <v>258</v>
      </c>
      <c r="F66" s="14" t="s">
        <v>315</v>
      </c>
      <c r="G66" s="14" t="s">
        <v>299</v>
      </c>
      <c r="H66" s="15" t="s">
        <v>13</v>
      </c>
      <c r="I66" s="3" t="s">
        <v>19</v>
      </c>
      <c r="J66" s="16">
        <v>0.24</v>
      </c>
      <c r="K66" s="17" t="s">
        <v>583</v>
      </c>
      <c r="L66" s="17" t="s">
        <v>583</v>
      </c>
      <c r="M66" s="4">
        <f t="shared" si="16"/>
        <v>7568639.9999999991</v>
      </c>
      <c r="N66" s="17" t="s">
        <v>583</v>
      </c>
      <c r="O66" s="17" t="s">
        <v>583</v>
      </c>
      <c r="P66" s="5"/>
      <c r="Q66" s="5"/>
      <c r="R66" s="5">
        <v>0</v>
      </c>
      <c r="S66" s="9">
        <f t="shared" si="14"/>
        <v>0</v>
      </c>
      <c r="T66" s="17" t="s">
        <v>583</v>
      </c>
      <c r="U66" s="17" t="s">
        <v>583</v>
      </c>
      <c r="V66" s="5">
        <v>0</v>
      </c>
      <c r="W66" s="31">
        <f t="shared" si="9"/>
        <v>0</v>
      </c>
      <c r="X66" s="17" t="s">
        <v>583</v>
      </c>
      <c r="Y66" s="17" t="s">
        <v>583</v>
      </c>
      <c r="Z66" s="31"/>
      <c r="AA66" s="31"/>
      <c r="AB66" s="31" t="s">
        <v>583</v>
      </c>
      <c r="AC66" s="31" t="s">
        <v>583</v>
      </c>
      <c r="AD66" s="31"/>
      <c r="AE66" s="5">
        <v>0</v>
      </c>
      <c r="AF66" s="5">
        <v>0</v>
      </c>
      <c r="AG66" s="5">
        <v>0</v>
      </c>
      <c r="AH66" s="5">
        <v>0</v>
      </c>
      <c r="AI66" s="8">
        <f t="shared" si="0"/>
        <v>0</v>
      </c>
      <c r="AJ66" s="8">
        <f t="shared" si="1"/>
        <v>0</v>
      </c>
      <c r="AK66" s="8">
        <f t="shared" si="2"/>
        <v>0</v>
      </c>
      <c r="AL66" s="8">
        <f t="shared" si="3"/>
        <v>0</v>
      </c>
      <c r="AM66" s="5">
        <f t="shared" si="4"/>
        <v>0</v>
      </c>
      <c r="AN66" s="9">
        <f t="shared" si="15"/>
        <v>0</v>
      </c>
      <c r="AO66" s="7"/>
      <c r="AP66" s="7"/>
      <c r="AQ66" s="33"/>
      <c r="AR66" s="27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</row>
    <row r="67" spans="1:67" ht="32.85" customHeight="1" x14ac:dyDescent="0.25">
      <c r="A67" s="1">
        <v>891</v>
      </c>
      <c r="B67" s="2">
        <v>61</v>
      </c>
      <c r="C67" s="16">
        <v>129.94999999999999</v>
      </c>
      <c r="D67" s="1">
        <v>117</v>
      </c>
      <c r="E67" s="7" t="s">
        <v>188</v>
      </c>
      <c r="F67" s="14" t="s">
        <v>18</v>
      </c>
      <c r="G67" s="14" t="s">
        <v>368</v>
      </c>
      <c r="H67" s="15" t="s">
        <v>13</v>
      </c>
      <c r="I67" s="3" t="s">
        <v>19</v>
      </c>
      <c r="J67" s="16"/>
      <c r="K67" s="17" t="s">
        <v>583</v>
      </c>
      <c r="L67" s="17" t="s">
        <v>583</v>
      </c>
      <c r="M67" s="4">
        <f t="shared" si="16"/>
        <v>0</v>
      </c>
      <c r="N67" s="17" t="s">
        <v>583</v>
      </c>
      <c r="O67" s="17" t="s">
        <v>583</v>
      </c>
      <c r="P67" s="5"/>
      <c r="Q67" s="5"/>
      <c r="R67" s="5">
        <v>900</v>
      </c>
      <c r="S67" s="6"/>
      <c r="T67" s="18" t="s">
        <v>583</v>
      </c>
      <c r="U67" s="18" t="s">
        <v>583</v>
      </c>
      <c r="V67" s="5">
        <v>0</v>
      </c>
      <c r="W67" s="31"/>
      <c r="X67" s="17" t="s">
        <v>583</v>
      </c>
      <c r="Y67" s="17" t="s">
        <v>583</v>
      </c>
      <c r="Z67" s="31"/>
      <c r="AA67" s="31"/>
      <c r="AB67" s="31" t="s">
        <v>583</v>
      </c>
      <c r="AC67" s="31" t="s">
        <v>583</v>
      </c>
      <c r="AD67" s="31"/>
      <c r="AE67" s="5">
        <v>0</v>
      </c>
      <c r="AF67" s="5">
        <v>0</v>
      </c>
      <c r="AG67" s="5">
        <v>0</v>
      </c>
      <c r="AH67" s="5">
        <v>0</v>
      </c>
      <c r="AI67" s="8">
        <f t="shared" si="0"/>
        <v>0</v>
      </c>
      <c r="AJ67" s="8">
        <f t="shared" si="1"/>
        <v>0</v>
      </c>
      <c r="AK67" s="8">
        <f t="shared" si="2"/>
        <v>0</v>
      </c>
      <c r="AL67" s="8">
        <f t="shared" si="3"/>
        <v>0</v>
      </c>
      <c r="AM67" s="5">
        <f t="shared" si="4"/>
        <v>900</v>
      </c>
      <c r="AN67" s="16"/>
      <c r="AO67" s="7"/>
      <c r="AP67" s="7"/>
      <c r="AQ67" s="32" t="s">
        <v>602</v>
      </c>
      <c r="AR67" s="27"/>
      <c r="AT67" s="29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</row>
    <row r="68" spans="1:67" ht="42" customHeight="1" x14ac:dyDescent="0.25">
      <c r="A68" s="1">
        <v>892</v>
      </c>
      <c r="B68" s="2">
        <v>62</v>
      </c>
      <c r="C68" s="16">
        <v>25.19</v>
      </c>
      <c r="D68" s="1">
        <v>118</v>
      </c>
      <c r="E68" s="7" t="s">
        <v>97</v>
      </c>
      <c r="F68" s="14" t="s">
        <v>369</v>
      </c>
      <c r="G68" s="14" t="s">
        <v>572</v>
      </c>
      <c r="H68" s="15" t="s">
        <v>9</v>
      </c>
      <c r="I68" s="3" t="s">
        <v>19</v>
      </c>
      <c r="J68" s="16">
        <v>0.43</v>
      </c>
      <c r="K68" s="17" t="s">
        <v>583</v>
      </c>
      <c r="L68" s="17" t="s">
        <v>583</v>
      </c>
      <c r="M68" s="4">
        <f t="shared" si="16"/>
        <v>13560480</v>
      </c>
      <c r="N68" s="17" t="s">
        <v>583</v>
      </c>
      <c r="O68" s="17" t="s">
        <v>583</v>
      </c>
      <c r="P68" s="5"/>
      <c r="Q68" s="5"/>
      <c r="R68" s="5">
        <v>0</v>
      </c>
      <c r="S68" s="9">
        <f>100*R68/M68</f>
        <v>0</v>
      </c>
      <c r="T68" s="17" t="s">
        <v>583</v>
      </c>
      <c r="U68" s="17" t="s">
        <v>583</v>
      </c>
      <c r="V68" s="5">
        <v>0</v>
      </c>
      <c r="W68" s="31">
        <f t="shared" si="9"/>
        <v>0</v>
      </c>
      <c r="X68" s="17" t="s">
        <v>583</v>
      </c>
      <c r="Y68" s="17" t="s">
        <v>583</v>
      </c>
      <c r="Z68" s="31"/>
      <c r="AA68" s="31"/>
      <c r="AB68" s="31" t="s">
        <v>583</v>
      </c>
      <c r="AC68" s="31" t="s">
        <v>583</v>
      </c>
      <c r="AD68" s="31"/>
      <c r="AE68" s="5">
        <v>0</v>
      </c>
      <c r="AF68" s="5">
        <v>0</v>
      </c>
      <c r="AG68" s="5">
        <v>0</v>
      </c>
      <c r="AH68" s="5">
        <v>0</v>
      </c>
      <c r="AI68" s="8">
        <f t="shared" si="0"/>
        <v>0</v>
      </c>
      <c r="AJ68" s="8">
        <f t="shared" si="1"/>
        <v>0</v>
      </c>
      <c r="AK68" s="8">
        <f t="shared" si="2"/>
        <v>0</v>
      </c>
      <c r="AL68" s="8">
        <f t="shared" si="3"/>
        <v>0</v>
      </c>
      <c r="AM68" s="5">
        <f t="shared" si="4"/>
        <v>0</v>
      </c>
      <c r="AN68" s="9">
        <f>100*AM68/M68</f>
        <v>0</v>
      </c>
      <c r="AO68" s="7"/>
      <c r="AP68" s="7"/>
      <c r="AQ68" s="33"/>
      <c r="AR68" s="27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</row>
    <row r="69" spans="1:67" ht="32.85" customHeight="1" x14ac:dyDescent="0.25">
      <c r="A69" s="1">
        <v>893</v>
      </c>
      <c r="B69" s="2">
        <v>63</v>
      </c>
      <c r="C69" s="16">
        <v>48.44</v>
      </c>
      <c r="D69" s="1">
        <v>119</v>
      </c>
      <c r="E69" s="7" t="s">
        <v>259</v>
      </c>
      <c r="F69" s="14" t="s">
        <v>370</v>
      </c>
      <c r="G69" s="14" t="s">
        <v>371</v>
      </c>
      <c r="H69" s="15" t="s">
        <v>13</v>
      </c>
      <c r="I69" s="3" t="s">
        <v>19</v>
      </c>
      <c r="J69" s="16">
        <v>1.29</v>
      </c>
      <c r="K69" s="17" t="s">
        <v>583</v>
      </c>
      <c r="L69" s="17" t="s">
        <v>583</v>
      </c>
      <c r="M69" s="4">
        <f t="shared" si="16"/>
        <v>40681440</v>
      </c>
      <c r="N69" s="17" t="s">
        <v>583</v>
      </c>
      <c r="O69" s="17" t="s">
        <v>583</v>
      </c>
      <c r="P69" s="5"/>
      <c r="Q69" s="5"/>
      <c r="R69" s="5">
        <v>0</v>
      </c>
      <c r="S69" s="9">
        <f>100*R69/M69</f>
        <v>0</v>
      </c>
      <c r="T69" s="17" t="s">
        <v>583</v>
      </c>
      <c r="U69" s="17" t="s">
        <v>583</v>
      </c>
      <c r="V69" s="5">
        <v>0</v>
      </c>
      <c r="W69" s="31">
        <f t="shared" si="9"/>
        <v>0</v>
      </c>
      <c r="X69" s="17" t="s">
        <v>583</v>
      </c>
      <c r="Y69" s="17" t="s">
        <v>583</v>
      </c>
      <c r="Z69" s="31"/>
      <c r="AA69" s="31"/>
      <c r="AB69" s="31" t="s">
        <v>583</v>
      </c>
      <c r="AC69" s="31" t="s">
        <v>583</v>
      </c>
      <c r="AD69" s="31"/>
      <c r="AE69" s="5">
        <v>0</v>
      </c>
      <c r="AF69" s="5">
        <v>0</v>
      </c>
      <c r="AG69" s="5">
        <v>0</v>
      </c>
      <c r="AH69" s="5">
        <v>0</v>
      </c>
      <c r="AI69" s="8">
        <f t="shared" si="0"/>
        <v>0</v>
      </c>
      <c r="AJ69" s="8">
        <f t="shared" si="1"/>
        <v>0</v>
      </c>
      <c r="AK69" s="8">
        <f t="shared" si="2"/>
        <v>0</v>
      </c>
      <c r="AL69" s="8">
        <f t="shared" si="3"/>
        <v>0</v>
      </c>
      <c r="AM69" s="5">
        <f t="shared" si="4"/>
        <v>0</v>
      </c>
      <c r="AN69" s="9">
        <f>100*AM69/M69</f>
        <v>0</v>
      </c>
      <c r="AO69" s="7"/>
      <c r="AP69" s="7"/>
      <c r="AQ69" s="33"/>
      <c r="AR69" s="27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</row>
    <row r="70" spans="1:67" ht="32.85" customHeight="1" x14ac:dyDescent="0.25">
      <c r="A70" s="1">
        <v>894</v>
      </c>
      <c r="B70" s="2">
        <v>64</v>
      </c>
      <c r="C70" s="16">
        <v>8.9</v>
      </c>
      <c r="D70" s="1">
        <v>120</v>
      </c>
      <c r="E70" s="7" t="s">
        <v>165</v>
      </c>
      <c r="F70" s="14" t="s">
        <v>315</v>
      </c>
      <c r="G70" s="14" t="s">
        <v>300</v>
      </c>
      <c r="H70" s="15" t="s">
        <v>13</v>
      </c>
      <c r="I70" s="3" t="s">
        <v>19</v>
      </c>
      <c r="J70" s="16">
        <v>0.16</v>
      </c>
      <c r="K70" s="17" t="s">
        <v>583</v>
      </c>
      <c r="L70" s="17" t="s">
        <v>583</v>
      </c>
      <c r="M70" s="4">
        <f t="shared" si="16"/>
        <v>5045760</v>
      </c>
      <c r="N70" s="17" t="s">
        <v>583</v>
      </c>
      <c r="O70" s="17" t="s">
        <v>583</v>
      </c>
      <c r="P70" s="5"/>
      <c r="Q70" s="5"/>
      <c r="R70" s="5">
        <v>300000</v>
      </c>
      <c r="S70" s="6">
        <f>100*R70/M70</f>
        <v>5.9455859969558595</v>
      </c>
      <c r="T70" s="18" t="s">
        <v>583</v>
      </c>
      <c r="U70" s="18" t="s">
        <v>583</v>
      </c>
      <c r="V70" s="5">
        <v>0</v>
      </c>
      <c r="W70" s="31">
        <f t="shared" si="9"/>
        <v>0</v>
      </c>
      <c r="X70" s="17" t="s">
        <v>583</v>
      </c>
      <c r="Y70" s="17" t="s">
        <v>583</v>
      </c>
      <c r="Z70" s="31"/>
      <c r="AA70" s="31"/>
      <c r="AB70" s="31" t="s">
        <v>583</v>
      </c>
      <c r="AC70" s="31" t="s">
        <v>583</v>
      </c>
      <c r="AD70" s="31"/>
      <c r="AE70" s="5">
        <v>0</v>
      </c>
      <c r="AF70" s="5">
        <v>0</v>
      </c>
      <c r="AG70" s="5">
        <v>0</v>
      </c>
      <c r="AH70" s="5">
        <v>0</v>
      </c>
      <c r="AI70" s="8">
        <f t="shared" si="0"/>
        <v>0</v>
      </c>
      <c r="AJ70" s="8">
        <f t="shared" si="1"/>
        <v>0</v>
      </c>
      <c r="AK70" s="8">
        <f t="shared" si="2"/>
        <v>0</v>
      </c>
      <c r="AL70" s="8">
        <f t="shared" si="3"/>
        <v>0</v>
      </c>
      <c r="AM70" s="5">
        <f t="shared" si="4"/>
        <v>300000</v>
      </c>
      <c r="AN70" s="9">
        <f>100*AM70/M70</f>
        <v>5.9455859969558595</v>
      </c>
      <c r="AO70" s="7"/>
      <c r="AP70" s="7"/>
      <c r="AQ70" s="33"/>
      <c r="AR70" s="27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</row>
    <row r="71" spans="1:67" ht="29.45" customHeight="1" x14ac:dyDescent="0.25">
      <c r="A71" s="1">
        <v>895</v>
      </c>
      <c r="B71" s="2">
        <v>65</v>
      </c>
      <c r="C71" s="16">
        <v>20.72</v>
      </c>
      <c r="D71" s="1">
        <v>121</v>
      </c>
      <c r="E71" s="7" t="s">
        <v>119</v>
      </c>
      <c r="F71" s="14" t="s">
        <v>369</v>
      </c>
      <c r="G71" s="14" t="s">
        <v>552</v>
      </c>
      <c r="H71" s="15" t="s">
        <v>9</v>
      </c>
      <c r="I71" s="3" t="s">
        <v>19</v>
      </c>
      <c r="J71" s="16">
        <v>0.26</v>
      </c>
      <c r="K71" s="17" t="s">
        <v>583</v>
      </c>
      <c r="L71" s="17" t="s">
        <v>583</v>
      </c>
      <c r="M71" s="4">
        <f t="shared" si="16"/>
        <v>8199360.0000000009</v>
      </c>
      <c r="N71" s="9" t="s">
        <v>583</v>
      </c>
      <c r="O71" s="9" t="s">
        <v>583</v>
      </c>
      <c r="P71" s="9"/>
      <c r="Q71" s="9"/>
      <c r="R71" s="19">
        <v>2017605</v>
      </c>
      <c r="S71" s="6">
        <f>100*R71/M71</f>
        <v>24.606859559770516</v>
      </c>
      <c r="T71" s="6" t="s">
        <v>583</v>
      </c>
      <c r="U71" s="6" t="s">
        <v>583</v>
      </c>
      <c r="V71" s="5">
        <v>0</v>
      </c>
      <c r="W71" s="31">
        <f t="shared" si="9"/>
        <v>0</v>
      </c>
      <c r="X71" s="17" t="s">
        <v>583</v>
      </c>
      <c r="Y71" s="17" t="s">
        <v>583</v>
      </c>
      <c r="Z71" s="31"/>
      <c r="AA71" s="31"/>
      <c r="AB71" s="31" t="s">
        <v>583</v>
      </c>
      <c r="AC71" s="31" t="s">
        <v>583</v>
      </c>
      <c r="AD71" s="31"/>
      <c r="AE71" s="5">
        <v>0</v>
      </c>
      <c r="AF71" s="5">
        <v>0</v>
      </c>
      <c r="AG71" s="5">
        <v>0</v>
      </c>
      <c r="AH71" s="5">
        <v>0</v>
      </c>
      <c r="AI71" s="8">
        <f t="shared" ref="AI71:AI134" si="17">AE71*1000</f>
        <v>0</v>
      </c>
      <c r="AJ71" s="8">
        <f t="shared" ref="AJ71:AJ134" si="18">AF71*1000</f>
        <v>0</v>
      </c>
      <c r="AK71" s="8">
        <f t="shared" ref="AK71:AK134" si="19">AG71*1000</f>
        <v>0</v>
      </c>
      <c r="AL71" s="8">
        <f t="shared" ref="AL71:AL134" si="20">AH71*1000</f>
        <v>0</v>
      </c>
      <c r="AM71" s="5">
        <f t="shared" ref="AM71:AM134" si="21">R71+AI71+AK71</f>
        <v>2017605</v>
      </c>
      <c r="AN71" s="9">
        <f>100*AM71/M71</f>
        <v>24.606859559770516</v>
      </c>
      <c r="AO71" s="7"/>
      <c r="AP71" s="7"/>
      <c r="AQ71" s="33"/>
      <c r="AR71" s="27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</row>
    <row r="72" spans="1:67" ht="32.85" customHeight="1" x14ac:dyDescent="0.25">
      <c r="A72" s="1">
        <v>896</v>
      </c>
      <c r="B72" s="2">
        <v>66</v>
      </c>
      <c r="C72" s="16">
        <v>44.11</v>
      </c>
      <c r="D72" s="1">
        <v>122</v>
      </c>
      <c r="E72" s="7" t="s">
        <v>260</v>
      </c>
      <c r="F72" s="14" t="s">
        <v>18</v>
      </c>
      <c r="G72" s="14" t="s">
        <v>372</v>
      </c>
      <c r="H72" s="15" t="s">
        <v>13</v>
      </c>
      <c r="I72" s="3" t="s">
        <v>19</v>
      </c>
      <c r="J72" s="16"/>
      <c r="K72" s="17" t="s">
        <v>583</v>
      </c>
      <c r="L72" s="17" t="s">
        <v>583</v>
      </c>
      <c r="M72" s="4">
        <f t="shared" si="16"/>
        <v>0</v>
      </c>
      <c r="N72" s="17" t="s">
        <v>583</v>
      </c>
      <c r="O72" s="17" t="s">
        <v>583</v>
      </c>
      <c r="P72" s="5"/>
      <c r="Q72" s="5"/>
      <c r="R72" s="5">
        <v>0</v>
      </c>
      <c r="S72" s="9"/>
      <c r="T72" s="17" t="s">
        <v>583</v>
      </c>
      <c r="U72" s="17" t="s">
        <v>583</v>
      </c>
      <c r="V72" s="5">
        <v>0</v>
      </c>
      <c r="W72" s="31"/>
      <c r="X72" s="17" t="s">
        <v>583</v>
      </c>
      <c r="Y72" s="17" t="s">
        <v>583</v>
      </c>
      <c r="Z72" s="31"/>
      <c r="AA72" s="31"/>
      <c r="AB72" s="31" t="s">
        <v>583</v>
      </c>
      <c r="AC72" s="31" t="s">
        <v>583</v>
      </c>
      <c r="AD72" s="31"/>
      <c r="AE72" s="5">
        <v>0</v>
      </c>
      <c r="AF72" s="5">
        <v>0</v>
      </c>
      <c r="AG72" s="5">
        <v>0</v>
      </c>
      <c r="AH72" s="5">
        <v>0</v>
      </c>
      <c r="AI72" s="8">
        <f t="shared" si="17"/>
        <v>0</v>
      </c>
      <c r="AJ72" s="8">
        <f t="shared" si="18"/>
        <v>0</v>
      </c>
      <c r="AK72" s="8">
        <f t="shared" si="19"/>
        <v>0</v>
      </c>
      <c r="AL72" s="8">
        <f t="shared" si="20"/>
        <v>0</v>
      </c>
      <c r="AM72" s="5">
        <f t="shared" si="21"/>
        <v>0</v>
      </c>
      <c r="AN72" s="16"/>
      <c r="AO72" s="7"/>
      <c r="AP72" s="7"/>
      <c r="AQ72" s="32" t="s">
        <v>602</v>
      </c>
      <c r="AR72" s="27"/>
      <c r="AT72" s="29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</row>
    <row r="73" spans="1:67" ht="32.85" customHeight="1" x14ac:dyDescent="0.25">
      <c r="A73" s="1">
        <v>897</v>
      </c>
      <c r="B73" s="2">
        <v>67</v>
      </c>
      <c r="C73" s="16">
        <v>408.3</v>
      </c>
      <c r="D73" s="1">
        <v>123</v>
      </c>
      <c r="E73" s="7" t="s">
        <v>63</v>
      </c>
      <c r="F73" s="14" t="s">
        <v>373</v>
      </c>
      <c r="G73" s="14" t="s">
        <v>374</v>
      </c>
      <c r="H73" s="15" t="s">
        <v>13</v>
      </c>
      <c r="I73" s="3" t="s">
        <v>19</v>
      </c>
      <c r="J73" s="16">
        <v>1.64</v>
      </c>
      <c r="K73" s="17" t="s">
        <v>583</v>
      </c>
      <c r="L73" s="17" t="s">
        <v>583</v>
      </c>
      <c r="M73" s="4">
        <f t="shared" si="16"/>
        <v>51719039.999999993</v>
      </c>
      <c r="N73" s="17" t="s">
        <v>583</v>
      </c>
      <c r="O73" s="17" t="s">
        <v>583</v>
      </c>
      <c r="P73" s="5"/>
      <c r="Q73" s="5"/>
      <c r="R73" s="5">
        <v>0</v>
      </c>
      <c r="S73" s="9">
        <f>100*R73/M73</f>
        <v>0</v>
      </c>
      <c r="T73" s="17" t="s">
        <v>583</v>
      </c>
      <c r="U73" s="17" t="s">
        <v>583</v>
      </c>
      <c r="V73" s="5">
        <v>0</v>
      </c>
      <c r="W73" s="31">
        <f t="shared" si="9"/>
        <v>0</v>
      </c>
      <c r="X73" s="17" t="s">
        <v>583</v>
      </c>
      <c r="Y73" s="17" t="s">
        <v>583</v>
      </c>
      <c r="Z73" s="31"/>
      <c r="AA73" s="31"/>
      <c r="AB73" s="31" t="s">
        <v>583</v>
      </c>
      <c r="AC73" s="31" t="s">
        <v>583</v>
      </c>
      <c r="AD73" s="31"/>
      <c r="AE73" s="5">
        <v>0</v>
      </c>
      <c r="AF73" s="5">
        <v>0</v>
      </c>
      <c r="AG73" s="5">
        <v>6.6</v>
      </c>
      <c r="AH73" s="5">
        <v>0</v>
      </c>
      <c r="AI73" s="8">
        <f t="shared" si="17"/>
        <v>0</v>
      </c>
      <c r="AJ73" s="8">
        <f t="shared" si="18"/>
        <v>0</v>
      </c>
      <c r="AK73" s="8">
        <f t="shared" si="19"/>
        <v>6600</v>
      </c>
      <c r="AL73" s="8">
        <f t="shared" si="20"/>
        <v>0</v>
      </c>
      <c r="AM73" s="5">
        <f t="shared" si="21"/>
        <v>6600</v>
      </c>
      <c r="AN73" s="9">
        <f>100*AM73/M73</f>
        <v>1.2761257749563798E-2</v>
      </c>
      <c r="AO73" s="7"/>
      <c r="AP73" s="7"/>
      <c r="AQ73" s="33"/>
      <c r="AR73" s="27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</row>
    <row r="74" spans="1:67" ht="32.85" customHeight="1" x14ac:dyDescent="0.25">
      <c r="A74" s="1">
        <v>898</v>
      </c>
      <c r="B74" s="2">
        <v>68</v>
      </c>
      <c r="C74" s="16">
        <v>52.74</v>
      </c>
      <c r="D74" s="1">
        <v>124</v>
      </c>
      <c r="E74" s="7" t="s">
        <v>178</v>
      </c>
      <c r="F74" s="14" t="s">
        <v>18</v>
      </c>
      <c r="G74" s="14" t="s">
        <v>375</v>
      </c>
      <c r="H74" s="15" t="s">
        <v>13</v>
      </c>
      <c r="I74" s="3" t="s">
        <v>19</v>
      </c>
      <c r="J74" s="16"/>
      <c r="K74" s="17" t="s">
        <v>583</v>
      </c>
      <c r="L74" s="17" t="s">
        <v>583</v>
      </c>
      <c r="M74" s="4">
        <f t="shared" si="16"/>
        <v>0</v>
      </c>
      <c r="N74" s="17" t="s">
        <v>583</v>
      </c>
      <c r="O74" s="17" t="s">
        <v>583</v>
      </c>
      <c r="P74" s="5"/>
      <c r="Q74" s="5"/>
      <c r="R74" s="5">
        <v>0</v>
      </c>
      <c r="S74" s="9"/>
      <c r="T74" s="17" t="s">
        <v>583</v>
      </c>
      <c r="U74" s="17" t="s">
        <v>583</v>
      </c>
      <c r="V74" s="5">
        <v>16096500</v>
      </c>
      <c r="W74" s="31"/>
      <c r="X74" s="17" t="s">
        <v>583</v>
      </c>
      <c r="Y74" s="17" t="s">
        <v>583</v>
      </c>
      <c r="Z74" s="30"/>
      <c r="AA74" s="30"/>
      <c r="AB74" s="30" t="s">
        <v>583</v>
      </c>
      <c r="AC74" s="30" t="s">
        <v>583</v>
      </c>
      <c r="AD74" s="30"/>
      <c r="AE74" s="5">
        <v>0</v>
      </c>
      <c r="AF74" s="5">
        <v>0</v>
      </c>
      <c r="AG74" s="5">
        <v>0</v>
      </c>
      <c r="AH74" s="5">
        <v>0</v>
      </c>
      <c r="AI74" s="8">
        <f t="shared" si="17"/>
        <v>0</v>
      </c>
      <c r="AJ74" s="8">
        <f t="shared" si="18"/>
        <v>0</v>
      </c>
      <c r="AK74" s="8">
        <f t="shared" si="19"/>
        <v>0</v>
      </c>
      <c r="AL74" s="8">
        <f t="shared" si="20"/>
        <v>0</v>
      </c>
      <c r="AM74" s="5">
        <f t="shared" si="21"/>
        <v>0</v>
      </c>
      <c r="AN74" s="16"/>
      <c r="AO74" s="7"/>
      <c r="AP74" s="7"/>
      <c r="AQ74" s="32" t="s">
        <v>602</v>
      </c>
      <c r="AR74" s="27"/>
      <c r="AT74" s="29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</row>
    <row r="75" spans="1:67" ht="32.85" customHeight="1" x14ac:dyDescent="0.25">
      <c r="A75" s="1">
        <v>900</v>
      </c>
      <c r="B75" s="2">
        <v>69</v>
      </c>
      <c r="C75" s="16">
        <v>100.96</v>
      </c>
      <c r="D75" s="1">
        <v>130</v>
      </c>
      <c r="E75" s="7" t="s">
        <v>59</v>
      </c>
      <c r="F75" s="14" t="s">
        <v>376</v>
      </c>
      <c r="G75" s="14" t="s">
        <v>562</v>
      </c>
      <c r="H75" s="15" t="s">
        <v>9</v>
      </c>
      <c r="I75" s="3" t="s">
        <v>19</v>
      </c>
      <c r="J75" s="16">
        <v>5.74</v>
      </c>
      <c r="K75" s="17" t="s">
        <v>583</v>
      </c>
      <c r="L75" s="17" t="s">
        <v>583</v>
      </c>
      <c r="M75" s="4">
        <f t="shared" si="16"/>
        <v>181016640.00000003</v>
      </c>
      <c r="N75" s="17" t="s">
        <v>583</v>
      </c>
      <c r="O75" s="17" t="s">
        <v>583</v>
      </c>
      <c r="P75" s="5"/>
      <c r="Q75" s="5"/>
      <c r="R75" s="5">
        <v>300000</v>
      </c>
      <c r="S75" s="6">
        <f t="shared" ref="S75:S80" si="22">100*R75/M75</f>
        <v>0.16573062012420514</v>
      </c>
      <c r="T75" s="18" t="s">
        <v>583</v>
      </c>
      <c r="U75" s="18" t="s">
        <v>583</v>
      </c>
      <c r="V75" s="5">
        <v>0</v>
      </c>
      <c r="W75" s="31">
        <f t="shared" si="9"/>
        <v>0</v>
      </c>
      <c r="X75" s="17" t="s">
        <v>583</v>
      </c>
      <c r="Y75" s="17" t="s">
        <v>583</v>
      </c>
      <c r="Z75" s="31"/>
      <c r="AA75" s="31"/>
      <c r="AB75" s="31" t="s">
        <v>583</v>
      </c>
      <c r="AC75" s="31" t="s">
        <v>583</v>
      </c>
      <c r="AD75" s="31"/>
      <c r="AE75" s="5">
        <v>0</v>
      </c>
      <c r="AF75" s="5">
        <v>0</v>
      </c>
      <c r="AG75" s="5">
        <v>0</v>
      </c>
      <c r="AH75" s="5">
        <v>0</v>
      </c>
      <c r="AI75" s="8">
        <f t="shared" si="17"/>
        <v>0</v>
      </c>
      <c r="AJ75" s="8">
        <f t="shared" si="18"/>
        <v>0</v>
      </c>
      <c r="AK75" s="8">
        <f t="shared" si="19"/>
        <v>0</v>
      </c>
      <c r="AL75" s="8">
        <f t="shared" si="20"/>
        <v>0</v>
      </c>
      <c r="AM75" s="5">
        <f t="shared" si="21"/>
        <v>300000</v>
      </c>
      <c r="AN75" s="9">
        <f t="shared" ref="AN75:AN80" si="23">100*AM75/M75</f>
        <v>0.16573062012420514</v>
      </c>
      <c r="AO75" s="7"/>
      <c r="AP75" s="7"/>
      <c r="AQ75" s="33"/>
      <c r="AR75" s="27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</row>
    <row r="76" spans="1:67" ht="32.85" customHeight="1" x14ac:dyDescent="0.25">
      <c r="A76" s="1">
        <v>901</v>
      </c>
      <c r="B76" s="2">
        <v>70</v>
      </c>
      <c r="C76" s="16">
        <v>56.66</v>
      </c>
      <c r="D76" s="1">
        <v>126</v>
      </c>
      <c r="E76" s="7" t="s">
        <v>142</v>
      </c>
      <c r="F76" s="14" t="s">
        <v>377</v>
      </c>
      <c r="G76" s="14" t="s">
        <v>573</v>
      </c>
      <c r="H76" s="15" t="s">
        <v>9</v>
      </c>
      <c r="I76" s="3" t="s">
        <v>19</v>
      </c>
      <c r="J76" s="16">
        <v>1.5</v>
      </c>
      <c r="K76" s="17" t="s">
        <v>583</v>
      </c>
      <c r="L76" s="17" t="s">
        <v>583</v>
      </c>
      <c r="M76" s="4">
        <f t="shared" si="16"/>
        <v>47304000</v>
      </c>
      <c r="N76" s="17" t="s">
        <v>583</v>
      </c>
      <c r="O76" s="17" t="s">
        <v>583</v>
      </c>
      <c r="P76" s="5"/>
      <c r="Q76" s="5"/>
      <c r="R76" s="5">
        <v>0</v>
      </c>
      <c r="S76" s="9">
        <f t="shared" si="22"/>
        <v>0</v>
      </c>
      <c r="T76" s="17" t="s">
        <v>583</v>
      </c>
      <c r="U76" s="17" t="s">
        <v>583</v>
      </c>
      <c r="V76" s="5">
        <v>0</v>
      </c>
      <c r="W76" s="31">
        <f t="shared" si="9"/>
        <v>0</v>
      </c>
      <c r="X76" s="17" t="s">
        <v>583</v>
      </c>
      <c r="Y76" s="17" t="s">
        <v>583</v>
      </c>
      <c r="Z76" s="31"/>
      <c r="AA76" s="31"/>
      <c r="AB76" s="31" t="s">
        <v>583</v>
      </c>
      <c r="AC76" s="31" t="s">
        <v>583</v>
      </c>
      <c r="AD76" s="31"/>
      <c r="AE76" s="5">
        <v>0</v>
      </c>
      <c r="AF76" s="5">
        <v>0</v>
      </c>
      <c r="AG76" s="5">
        <v>0</v>
      </c>
      <c r="AH76" s="5">
        <v>0</v>
      </c>
      <c r="AI76" s="8">
        <f t="shared" si="17"/>
        <v>0</v>
      </c>
      <c r="AJ76" s="8">
        <f t="shared" si="18"/>
        <v>0</v>
      </c>
      <c r="AK76" s="8">
        <f t="shared" si="19"/>
        <v>0</v>
      </c>
      <c r="AL76" s="8">
        <f t="shared" si="20"/>
        <v>0</v>
      </c>
      <c r="AM76" s="5">
        <f t="shared" si="21"/>
        <v>0</v>
      </c>
      <c r="AN76" s="9">
        <f t="shared" si="23"/>
        <v>0</v>
      </c>
      <c r="AO76" s="7"/>
      <c r="AP76" s="7"/>
      <c r="AQ76" s="33"/>
      <c r="AR76" s="27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</row>
    <row r="77" spans="1:67" ht="32.85" customHeight="1" x14ac:dyDescent="0.25">
      <c r="A77" s="1">
        <v>902</v>
      </c>
      <c r="B77" s="2">
        <v>71</v>
      </c>
      <c r="C77" s="16">
        <v>79.849999999999994</v>
      </c>
      <c r="D77" s="1">
        <v>127</v>
      </c>
      <c r="E77" s="7" t="s">
        <v>201</v>
      </c>
      <c r="F77" s="14" t="s">
        <v>376</v>
      </c>
      <c r="G77" s="14" t="s">
        <v>563</v>
      </c>
      <c r="H77" s="15" t="s">
        <v>9</v>
      </c>
      <c r="I77" s="3" t="s">
        <v>19</v>
      </c>
      <c r="J77" s="16">
        <v>2.0699999999999998</v>
      </c>
      <c r="K77" s="17" t="s">
        <v>583</v>
      </c>
      <c r="L77" s="17" t="s">
        <v>583</v>
      </c>
      <c r="M77" s="4">
        <f t="shared" si="16"/>
        <v>65279519.999999993</v>
      </c>
      <c r="N77" s="17" t="s">
        <v>583</v>
      </c>
      <c r="O77" s="17" t="s">
        <v>583</v>
      </c>
      <c r="P77" s="5"/>
      <c r="Q77" s="5"/>
      <c r="R77" s="5">
        <v>0</v>
      </c>
      <c r="S77" s="9">
        <f t="shared" si="22"/>
        <v>0</v>
      </c>
      <c r="T77" s="17" t="s">
        <v>583</v>
      </c>
      <c r="U77" s="17" t="s">
        <v>583</v>
      </c>
      <c r="V77" s="5">
        <v>0</v>
      </c>
      <c r="W77" s="31">
        <f t="shared" si="9"/>
        <v>0</v>
      </c>
      <c r="X77" s="17" t="s">
        <v>583</v>
      </c>
      <c r="Y77" s="17" t="s">
        <v>583</v>
      </c>
      <c r="Z77" s="31"/>
      <c r="AA77" s="31"/>
      <c r="AB77" s="31" t="s">
        <v>583</v>
      </c>
      <c r="AC77" s="31" t="s">
        <v>583</v>
      </c>
      <c r="AD77" s="31"/>
      <c r="AE77" s="5">
        <v>0</v>
      </c>
      <c r="AF77" s="5">
        <v>0</v>
      </c>
      <c r="AG77" s="5">
        <v>0</v>
      </c>
      <c r="AH77" s="5">
        <v>0</v>
      </c>
      <c r="AI77" s="8">
        <f t="shared" si="17"/>
        <v>0</v>
      </c>
      <c r="AJ77" s="8">
        <f t="shared" si="18"/>
        <v>0</v>
      </c>
      <c r="AK77" s="8">
        <f t="shared" si="19"/>
        <v>0</v>
      </c>
      <c r="AL77" s="8">
        <f t="shared" si="20"/>
        <v>0</v>
      </c>
      <c r="AM77" s="5">
        <f t="shared" si="21"/>
        <v>0</v>
      </c>
      <c r="AN77" s="9">
        <f t="shared" si="23"/>
        <v>0</v>
      </c>
      <c r="AO77" s="7"/>
      <c r="AP77" s="7"/>
      <c r="AQ77" s="33"/>
      <c r="AR77" s="27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</row>
    <row r="78" spans="1:67" ht="30.75" customHeight="1" x14ac:dyDescent="0.25">
      <c r="A78" s="1">
        <v>903</v>
      </c>
      <c r="B78" s="2">
        <v>72</v>
      </c>
      <c r="C78" s="16">
        <v>17.48</v>
      </c>
      <c r="D78" s="1">
        <v>128</v>
      </c>
      <c r="E78" s="7" t="s">
        <v>261</v>
      </c>
      <c r="F78" s="14" t="s">
        <v>378</v>
      </c>
      <c r="G78" s="14" t="s">
        <v>571</v>
      </c>
      <c r="H78" s="15" t="s">
        <v>9</v>
      </c>
      <c r="I78" s="3" t="s">
        <v>19</v>
      </c>
      <c r="J78" s="16">
        <v>0.5</v>
      </c>
      <c r="K78" s="17" t="s">
        <v>583</v>
      </c>
      <c r="L78" s="17" t="s">
        <v>583</v>
      </c>
      <c r="M78" s="4">
        <f t="shared" si="16"/>
        <v>15768000</v>
      </c>
      <c r="N78" s="17" t="s">
        <v>583</v>
      </c>
      <c r="O78" s="17" t="s">
        <v>583</v>
      </c>
      <c r="P78" s="5"/>
      <c r="Q78" s="5"/>
      <c r="R78" s="5">
        <v>0</v>
      </c>
      <c r="S78" s="9">
        <f t="shared" si="22"/>
        <v>0</v>
      </c>
      <c r="T78" s="17" t="s">
        <v>583</v>
      </c>
      <c r="U78" s="17" t="s">
        <v>583</v>
      </c>
      <c r="V78" s="5">
        <v>0</v>
      </c>
      <c r="W78" s="31">
        <f t="shared" si="9"/>
        <v>0</v>
      </c>
      <c r="X78" s="17" t="s">
        <v>583</v>
      </c>
      <c r="Y78" s="17" t="s">
        <v>583</v>
      </c>
      <c r="Z78" s="31"/>
      <c r="AA78" s="31"/>
      <c r="AB78" s="31" t="s">
        <v>583</v>
      </c>
      <c r="AC78" s="31" t="s">
        <v>583</v>
      </c>
      <c r="AD78" s="31"/>
      <c r="AE78" s="5">
        <v>0</v>
      </c>
      <c r="AF78" s="5">
        <v>0</v>
      </c>
      <c r="AG78" s="5">
        <v>0</v>
      </c>
      <c r="AH78" s="5">
        <v>0</v>
      </c>
      <c r="AI78" s="8">
        <f t="shared" si="17"/>
        <v>0</v>
      </c>
      <c r="AJ78" s="8">
        <f t="shared" si="18"/>
        <v>0</v>
      </c>
      <c r="AK78" s="8">
        <f t="shared" si="19"/>
        <v>0</v>
      </c>
      <c r="AL78" s="8">
        <f t="shared" si="20"/>
        <v>0</v>
      </c>
      <c r="AM78" s="5">
        <f t="shared" si="21"/>
        <v>0</v>
      </c>
      <c r="AN78" s="9">
        <f t="shared" si="23"/>
        <v>0</v>
      </c>
      <c r="AO78" s="7"/>
      <c r="AP78" s="7"/>
      <c r="AQ78" s="33"/>
      <c r="AR78" s="27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</row>
    <row r="79" spans="1:67" ht="32.85" customHeight="1" x14ac:dyDescent="0.25">
      <c r="A79" s="1">
        <v>904</v>
      </c>
      <c r="B79" s="2">
        <v>73</v>
      </c>
      <c r="C79" s="16">
        <v>63.41</v>
      </c>
      <c r="D79" s="1">
        <v>129</v>
      </c>
      <c r="E79" s="7" t="s">
        <v>206</v>
      </c>
      <c r="F79" s="14" t="s">
        <v>148</v>
      </c>
      <c r="G79" s="14" t="s">
        <v>564</v>
      </c>
      <c r="H79" s="15" t="s">
        <v>9</v>
      </c>
      <c r="I79" s="3" t="s">
        <v>19</v>
      </c>
      <c r="J79" s="16">
        <v>2.33</v>
      </c>
      <c r="K79" s="17" t="s">
        <v>583</v>
      </c>
      <c r="L79" s="17" t="s">
        <v>583</v>
      </c>
      <c r="M79" s="4">
        <f t="shared" si="16"/>
        <v>73478880</v>
      </c>
      <c r="N79" s="17" t="s">
        <v>583</v>
      </c>
      <c r="O79" s="17" t="s">
        <v>583</v>
      </c>
      <c r="P79" s="5"/>
      <c r="Q79" s="5"/>
      <c r="R79" s="5">
        <v>709560</v>
      </c>
      <c r="S79" s="6">
        <f t="shared" si="22"/>
        <v>0.96566523605150212</v>
      </c>
      <c r="T79" s="18" t="s">
        <v>583</v>
      </c>
      <c r="U79" s="18" t="s">
        <v>583</v>
      </c>
      <c r="V79" s="5">
        <v>0</v>
      </c>
      <c r="W79" s="31">
        <f t="shared" si="9"/>
        <v>0</v>
      </c>
      <c r="X79" s="17" t="s">
        <v>583</v>
      </c>
      <c r="Y79" s="17" t="s">
        <v>583</v>
      </c>
      <c r="Z79" s="31"/>
      <c r="AA79" s="31"/>
      <c r="AB79" s="31" t="s">
        <v>583</v>
      </c>
      <c r="AC79" s="31" t="s">
        <v>583</v>
      </c>
      <c r="AD79" s="31"/>
      <c r="AE79" s="5">
        <v>0</v>
      </c>
      <c r="AF79" s="5">
        <v>0</v>
      </c>
      <c r="AG79" s="5">
        <v>0</v>
      </c>
      <c r="AH79" s="5">
        <v>0</v>
      </c>
      <c r="AI79" s="8">
        <f t="shared" si="17"/>
        <v>0</v>
      </c>
      <c r="AJ79" s="8">
        <f t="shared" si="18"/>
        <v>0</v>
      </c>
      <c r="AK79" s="8">
        <f t="shared" si="19"/>
        <v>0</v>
      </c>
      <c r="AL79" s="8">
        <f t="shared" si="20"/>
        <v>0</v>
      </c>
      <c r="AM79" s="5">
        <f t="shared" si="21"/>
        <v>709560</v>
      </c>
      <c r="AN79" s="9">
        <f t="shared" si="23"/>
        <v>0.96566523605150212</v>
      </c>
      <c r="AO79" s="7"/>
      <c r="AP79" s="7"/>
      <c r="AQ79" s="33"/>
      <c r="AR79" s="27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</row>
    <row r="80" spans="1:67" ht="32.85" customHeight="1" x14ac:dyDescent="0.25">
      <c r="A80" s="1">
        <v>905</v>
      </c>
      <c r="B80" s="2">
        <v>74</v>
      </c>
      <c r="C80" s="16">
        <v>44.39</v>
      </c>
      <c r="D80" s="1">
        <v>125</v>
      </c>
      <c r="E80" s="7" t="s">
        <v>98</v>
      </c>
      <c r="F80" s="14" t="s">
        <v>18</v>
      </c>
      <c r="G80" s="14" t="s">
        <v>379</v>
      </c>
      <c r="H80" s="15" t="s">
        <v>9</v>
      </c>
      <c r="I80" s="3" t="s">
        <v>19</v>
      </c>
      <c r="J80" s="16">
        <v>9.1199999999999992</v>
      </c>
      <c r="K80" s="17" t="s">
        <v>583</v>
      </c>
      <c r="L80" s="17" t="s">
        <v>583</v>
      </c>
      <c r="M80" s="4">
        <f t="shared" si="16"/>
        <v>287608319.99999994</v>
      </c>
      <c r="N80" s="17" t="s">
        <v>583</v>
      </c>
      <c r="O80" s="17" t="s">
        <v>583</v>
      </c>
      <c r="P80" s="5"/>
      <c r="Q80" s="5"/>
      <c r="R80" s="5">
        <v>315360</v>
      </c>
      <c r="S80" s="6">
        <f t="shared" si="22"/>
        <v>0.10964912280701757</v>
      </c>
      <c r="T80" s="18" t="s">
        <v>583</v>
      </c>
      <c r="U80" s="18" t="s">
        <v>583</v>
      </c>
      <c r="V80" s="5">
        <v>1051200</v>
      </c>
      <c r="W80" s="31">
        <f t="shared" ref="W80:W99" si="24">100*V80/M80</f>
        <v>0.36549707602339188</v>
      </c>
      <c r="X80" s="17" t="s">
        <v>583</v>
      </c>
      <c r="Y80" s="17" t="s">
        <v>583</v>
      </c>
      <c r="Z80" s="31">
        <f>100*(R80-V80)/M80</f>
        <v>-0.25584795321637432</v>
      </c>
      <c r="AA80" s="31"/>
      <c r="AB80" s="31" t="s">
        <v>583</v>
      </c>
      <c r="AC80" s="31" t="s">
        <v>583</v>
      </c>
      <c r="AD80" s="31"/>
      <c r="AE80" s="5">
        <v>0</v>
      </c>
      <c r="AF80" s="5">
        <v>0</v>
      </c>
      <c r="AG80" s="5">
        <v>0</v>
      </c>
      <c r="AH80" s="5">
        <v>0</v>
      </c>
      <c r="AI80" s="8">
        <f t="shared" si="17"/>
        <v>0</v>
      </c>
      <c r="AJ80" s="8">
        <f t="shared" si="18"/>
        <v>0</v>
      </c>
      <c r="AK80" s="8">
        <f t="shared" si="19"/>
        <v>0</v>
      </c>
      <c r="AL80" s="8">
        <f t="shared" si="20"/>
        <v>0</v>
      </c>
      <c r="AM80" s="5">
        <f t="shared" si="21"/>
        <v>315360</v>
      </c>
      <c r="AN80" s="9">
        <f t="shared" si="23"/>
        <v>0.10964912280701757</v>
      </c>
      <c r="AO80" s="7"/>
      <c r="AP80" s="7"/>
      <c r="AQ80" s="79" t="s">
        <v>602</v>
      </c>
      <c r="AR80" s="27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</row>
    <row r="81" spans="1:67" ht="32.85" customHeight="1" x14ac:dyDescent="0.25">
      <c r="A81" s="1">
        <v>906</v>
      </c>
      <c r="B81" s="2">
        <v>75</v>
      </c>
      <c r="C81" s="16">
        <v>0.98</v>
      </c>
      <c r="D81" s="1">
        <v>57</v>
      </c>
      <c r="E81" s="7" t="s">
        <v>113</v>
      </c>
      <c r="F81" s="14" t="s">
        <v>112</v>
      </c>
      <c r="G81" s="14" t="s">
        <v>570</v>
      </c>
      <c r="H81" s="17" t="s">
        <v>114</v>
      </c>
      <c r="I81" s="3" t="s">
        <v>19</v>
      </c>
      <c r="J81" s="16"/>
      <c r="K81" s="17" t="s">
        <v>583</v>
      </c>
      <c r="L81" s="17" t="s">
        <v>583</v>
      </c>
      <c r="M81" s="4">
        <f t="shared" si="16"/>
        <v>0</v>
      </c>
      <c r="N81" s="17" t="s">
        <v>583</v>
      </c>
      <c r="O81" s="17" t="s">
        <v>583</v>
      </c>
      <c r="P81" s="5"/>
      <c r="Q81" s="5"/>
      <c r="R81" s="5">
        <v>0</v>
      </c>
      <c r="S81" s="9"/>
      <c r="T81" s="17" t="s">
        <v>583</v>
      </c>
      <c r="U81" s="17" t="s">
        <v>583</v>
      </c>
      <c r="V81" s="5">
        <v>0</v>
      </c>
      <c r="W81" s="31"/>
      <c r="X81" s="17" t="s">
        <v>583</v>
      </c>
      <c r="Y81" s="17" t="s">
        <v>583</v>
      </c>
      <c r="Z81" s="31"/>
      <c r="AA81" s="31"/>
      <c r="AB81" s="31" t="s">
        <v>583</v>
      </c>
      <c r="AC81" s="31" t="s">
        <v>583</v>
      </c>
      <c r="AD81" s="31"/>
      <c r="AE81" s="5">
        <v>0</v>
      </c>
      <c r="AF81" s="5">
        <v>0</v>
      </c>
      <c r="AG81" s="5">
        <v>0</v>
      </c>
      <c r="AH81" s="5">
        <v>0</v>
      </c>
      <c r="AI81" s="8">
        <f t="shared" si="17"/>
        <v>0</v>
      </c>
      <c r="AJ81" s="8">
        <f t="shared" si="18"/>
        <v>0</v>
      </c>
      <c r="AK81" s="8">
        <f t="shared" si="19"/>
        <v>0</v>
      </c>
      <c r="AL81" s="8">
        <f t="shared" si="20"/>
        <v>0</v>
      </c>
      <c r="AM81" s="5">
        <f t="shared" si="21"/>
        <v>0</v>
      </c>
      <c r="AN81" s="16"/>
      <c r="AO81" s="7"/>
      <c r="AP81" s="7"/>
      <c r="AQ81" s="32" t="s">
        <v>602</v>
      </c>
      <c r="AR81" s="27"/>
      <c r="AS81" s="29"/>
      <c r="AT81" s="29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</row>
    <row r="82" spans="1:67" ht="32.85" customHeight="1" x14ac:dyDescent="0.25">
      <c r="A82" s="1">
        <v>908</v>
      </c>
      <c r="B82" s="2">
        <v>76</v>
      </c>
      <c r="C82" s="16">
        <v>77</v>
      </c>
      <c r="D82" s="1">
        <v>116</v>
      </c>
      <c r="E82" s="7" t="s">
        <v>200</v>
      </c>
      <c r="F82" s="14" t="s">
        <v>380</v>
      </c>
      <c r="G82" s="14" t="s">
        <v>381</v>
      </c>
      <c r="H82" s="15" t="s">
        <v>13</v>
      </c>
      <c r="I82" s="3" t="s">
        <v>19</v>
      </c>
      <c r="J82" s="16">
        <v>0.59</v>
      </c>
      <c r="K82" s="17" t="s">
        <v>583</v>
      </c>
      <c r="L82" s="17" t="s">
        <v>583</v>
      </c>
      <c r="M82" s="4">
        <f t="shared" si="16"/>
        <v>18606240</v>
      </c>
      <c r="N82" s="17" t="s">
        <v>583</v>
      </c>
      <c r="O82" s="17" t="s">
        <v>583</v>
      </c>
      <c r="P82" s="5"/>
      <c r="Q82" s="5"/>
      <c r="R82" s="5">
        <v>59686</v>
      </c>
      <c r="S82" s="6">
        <f t="shared" ref="S82:S113" si="25">100*R82/M82</f>
        <v>0.32078485497338527</v>
      </c>
      <c r="T82" s="18" t="s">
        <v>583</v>
      </c>
      <c r="U82" s="18" t="s">
        <v>583</v>
      </c>
      <c r="V82" s="5">
        <v>0</v>
      </c>
      <c r="W82" s="31">
        <f t="shared" si="24"/>
        <v>0</v>
      </c>
      <c r="X82" s="17" t="s">
        <v>583</v>
      </c>
      <c r="Y82" s="17" t="s">
        <v>583</v>
      </c>
      <c r="Z82" s="31"/>
      <c r="AA82" s="31"/>
      <c r="AB82" s="31" t="s">
        <v>583</v>
      </c>
      <c r="AC82" s="31" t="s">
        <v>583</v>
      </c>
      <c r="AD82" s="31"/>
      <c r="AE82" s="5">
        <v>0</v>
      </c>
      <c r="AF82" s="5">
        <v>0</v>
      </c>
      <c r="AG82" s="5">
        <v>0</v>
      </c>
      <c r="AH82" s="5">
        <v>0</v>
      </c>
      <c r="AI82" s="8">
        <f t="shared" si="17"/>
        <v>0</v>
      </c>
      <c r="AJ82" s="8">
        <f t="shared" si="18"/>
        <v>0</v>
      </c>
      <c r="AK82" s="8">
        <f t="shared" si="19"/>
        <v>0</v>
      </c>
      <c r="AL82" s="8">
        <f t="shared" si="20"/>
        <v>0</v>
      </c>
      <c r="AM82" s="5">
        <f t="shared" si="21"/>
        <v>59686</v>
      </c>
      <c r="AN82" s="9">
        <f t="shared" ref="AN82:AN113" si="26">100*AM82/M82</f>
        <v>0.32078485497338527</v>
      </c>
      <c r="AO82" s="7"/>
      <c r="AP82" s="7"/>
      <c r="AQ82" s="33"/>
      <c r="AR82" s="27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</row>
    <row r="83" spans="1:67" ht="32.85" customHeight="1" x14ac:dyDescent="0.25">
      <c r="A83" s="1">
        <v>909</v>
      </c>
      <c r="B83" s="2">
        <v>77</v>
      </c>
      <c r="C83" s="16">
        <v>118.36</v>
      </c>
      <c r="D83" s="1">
        <v>114</v>
      </c>
      <c r="E83" s="7" t="s">
        <v>262</v>
      </c>
      <c r="F83" s="14" t="s">
        <v>367</v>
      </c>
      <c r="G83" s="14" t="s">
        <v>574</v>
      </c>
      <c r="H83" s="15" t="s">
        <v>13</v>
      </c>
      <c r="I83" s="3" t="s">
        <v>19</v>
      </c>
      <c r="J83" s="16">
        <v>2.0699999999999998</v>
      </c>
      <c r="K83" s="17" t="s">
        <v>583</v>
      </c>
      <c r="L83" s="17" t="s">
        <v>583</v>
      </c>
      <c r="M83" s="4">
        <f t="shared" si="16"/>
        <v>65279519.999999993</v>
      </c>
      <c r="N83" s="17" t="s">
        <v>583</v>
      </c>
      <c r="O83" s="17" t="s">
        <v>583</v>
      </c>
      <c r="P83" s="5"/>
      <c r="Q83" s="5"/>
      <c r="R83" s="5">
        <v>0</v>
      </c>
      <c r="S83" s="9">
        <f t="shared" si="25"/>
        <v>0</v>
      </c>
      <c r="T83" s="17" t="s">
        <v>583</v>
      </c>
      <c r="U83" s="17" t="s">
        <v>583</v>
      </c>
      <c r="V83" s="5">
        <v>438660</v>
      </c>
      <c r="W83" s="31">
        <f t="shared" si="24"/>
        <v>0.67197185273421134</v>
      </c>
      <c r="X83" s="17" t="s">
        <v>583</v>
      </c>
      <c r="Y83" s="17" t="s">
        <v>583</v>
      </c>
      <c r="Z83" s="31"/>
      <c r="AA83" s="31"/>
      <c r="AB83" s="31"/>
      <c r="AC83" s="31"/>
      <c r="AD83" s="31"/>
      <c r="AE83" s="5">
        <v>0</v>
      </c>
      <c r="AF83" s="5">
        <v>0</v>
      </c>
      <c r="AG83" s="5">
        <v>0</v>
      </c>
      <c r="AH83" s="5">
        <v>0</v>
      </c>
      <c r="AI83" s="8">
        <f t="shared" si="17"/>
        <v>0</v>
      </c>
      <c r="AJ83" s="8">
        <f t="shared" si="18"/>
        <v>0</v>
      </c>
      <c r="AK83" s="8">
        <f t="shared" si="19"/>
        <v>0</v>
      </c>
      <c r="AL83" s="8">
        <f t="shared" si="20"/>
        <v>0</v>
      </c>
      <c r="AM83" s="5">
        <f t="shared" si="21"/>
        <v>0</v>
      </c>
      <c r="AN83" s="9">
        <f t="shared" si="26"/>
        <v>0</v>
      </c>
      <c r="AO83" s="7"/>
      <c r="AP83" s="7"/>
      <c r="AQ83" s="33"/>
      <c r="AR83" s="27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</row>
    <row r="84" spans="1:67" ht="32.85" customHeight="1" x14ac:dyDescent="0.25">
      <c r="A84" s="1">
        <v>910</v>
      </c>
      <c r="B84" s="2">
        <v>78</v>
      </c>
      <c r="C84" s="16">
        <v>166.28</v>
      </c>
      <c r="D84" s="1">
        <v>111</v>
      </c>
      <c r="E84" s="7" t="s">
        <v>161</v>
      </c>
      <c r="F84" s="14" t="s">
        <v>382</v>
      </c>
      <c r="G84" s="14" t="s">
        <v>383</v>
      </c>
      <c r="H84" s="15" t="s">
        <v>13</v>
      </c>
      <c r="I84" s="3" t="s">
        <v>19</v>
      </c>
      <c r="J84" s="16">
        <v>0.97</v>
      </c>
      <c r="K84" s="17" t="s">
        <v>583</v>
      </c>
      <c r="L84" s="17" t="s">
        <v>583</v>
      </c>
      <c r="M84" s="4">
        <f t="shared" ref="M84:M115" si="27">J84*60*60*24*365</f>
        <v>30589919.999999996</v>
      </c>
      <c r="N84" s="17" t="s">
        <v>583</v>
      </c>
      <c r="O84" s="17" t="s">
        <v>583</v>
      </c>
      <c r="P84" s="5"/>
      <c r="Q84" s="5"/>
      <c r="R84" s="5">
        <v>0</v>
      </c>
      <c r="S84" s="9">
        <f t="shared" si="25"/>
        <v>0</v>
      </c>
      <c r="T84" s="17" t="s">
        <v>583</v>
      </c>
      <c r="U84" s="17" t="s">
        <v>583</v>
      </c>
      <c r="V84" s="5">
        <v>0</v>
      </c>
      <c r="W84" s="31">
        <f t="shared" si="24"/>
        <v>0</v>
      </c>
      <c r="X84" s="17" t="s">
        <v>583</v>
      </c>
      <c r="Y84" s="17" t="s">
        <v>583</v>
      </c>
      <c r="Z84" s="31"/>
      <c r="AA84" s="31"/>
      <c r="AB84" s="31" t="s">
        <v>583</v>
      </c>
      <c r="AC84" s="31" t="s">
        <v>583</v>
      </c>
      <c r="AD84" s="31"/>
      <c r="AE84" s="5">
        <v>0</v>
      </c>
      <c r="AF84" s="5">
        <v>0</v>
      </c>
      <c r="AG84" s="5">
        <v>0</v>
      </c>
      <c r="AH84" s="5">
        <v>0</v>
      </c>
      <c r="AI84" s="8">
        <f t="shared" si="17"/>
        <v>0</v>
      </c>
      <c r="AJ84" s="8">
        <f t="shared" si="18"/>
        <v>0</v>
      </c>
      <c r="AK84" s="8">
        <f t="shared" si="19"/>
        <v>0</v>
      </c>
      <c r="AL84" s="8">
        <f t="shared" si="20"/>
        <v>0</v>
      </c>
      <c r="AM84" s="5">
        <f t="shared" si="21"/>
        <v>0</v>
      </c>
      <c r="AN84" s="9">
        <f t="shared" si="26"/>
        <v>0</v>
      </c>
      <c r="AO84" s="7"/>
      <c r="AP84" s="7"/>
      <c r="AQ84" s="33"/>
      <c r="AR84" s="27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</row>
    <row r="85" spans="1:67" ht="32.85" customHeight="1" x14ac:dyDescent="0.25">
      <c r="A85" s="1">
        <v>911</v>
      </c>
      <c r="B85" s="2">
        <v>79</v>
      </c>
      <c r="C85" s="16">
        <v>96.48</v>
      </c>
      <c r="D85" s="1">
        <v>78</v>
      </c>
      <c r="E85" s="7" t="s">
        <v>25</v>
      </c>
      <c r="F85" s="14" t="s">
        <v>352</v>
      </c>
      <c r="G85" s="14" t="s">
        <v>565</v>
      </c>
      <c r="H85" s="15" t="s">
        <v>13</v>
      </c>
      <c r="I85" s="3" t="s">
        <v>19</v>
      </c>
      <c r="J85" s="16">
        <v>1.05</v>
      </c>
      <c r="K85" s="17" t="s">
        <v>583</v>
      </c>
      <c r="L85" s="17" t="s">
        <v>583</v>
      </c>
      <c r="M85" s="4">
        <f t="shared" si="27"/>
        <v>33112800</v>
      </c>
      <c r="N85" s="17" t="s">
        <v>583</v>
      </c>
      <c r="O85" s="17" t="s">
        <v>583</v>
      </c>
      <c r="P85" s="5"/>
      <c r="Q85" s="5"/>
      <c r="R85" s="5">
        <v>0</v>
      </c>
      <c r="S85" s="9">
        <f t="shared" si="25"/>
        <v>0</v>
      </c>
      <c r="T85" s="17" t="s">
        <v>583</v>
      </c>
      <c r="U85" s="17" t="s">
        <v>583</v>
      </c>
      <c r="V85" s="5">
        <v>1515620</v>
      </c>
      <c r="W85" s="31">
        <f t="shared" si="24"/>
        <v>4.5771423739460273</v>
      </c>
      <c r="X85" s="17" t="s">
        <v>583</v>
      </c>
      <c r="Y85" s="17" t="s">
        <v>583</v>
      </c>
      <c r="Z85" s="31"/>
      <c r="AA85" s="31"/>
      <c r="AB85" s="31"/>
      <c r="AC85" s="31"/>
      <c r="AD85" s="31"/>
      <c r="AE85" s="5">
        <v>0</v>
      </c>
      <c r="AF85" s="5">
        <v>0</v>
      </c>
      <c r="AG85" s="5">
        <v>0</v>
      </c>
      <c r="AH85" s="5">
        <v>0</v>
      </c>
      <c r="AI85" s="8">
        <f t="shared" si="17"/>
        <v>0</v>
      </c>
      <c r="AJ85" s="8">
        <f t="shared" si="18"/>
        <v>0</v>
      </c>
      <c r="AK85" s="8">
        <f t="shared" si="19"/>
        <v>0</v>
      </c>
      <c r="AL85" s="8">
        <f t="shared" si="20"/>
        <v>0</v>
      </c>
      <c r="AM85" s="5">
        <f t="shared" si="21"/>
        <v>0</v>
      </c>
      <c r="AN85" s="9">
        <f t="shared" si="26"/>
        <v>0</v>
      </c>
      <c r="AO85" s="7"/>
      <c r="AP85" s="7"/>
      <c r="AQ85" s="33"/>
      <c r="AR85" s="27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</row>
    <row r="86" spans="1:67" ht="32.85" customHeight="1" x14ac:dyDescent="0.25">
      <c r="A86" s="1">
        <v>912</v>
      </c>
      <c r="B86" s="2">
        <v>80</v>
      </c>
      <c r="C86" s="16">
        <v>18.43</v>
      </c>
      <c r="D86" s="1">
        <v>68</v>
      </c>
      <c r="E86" s="7" t="s">
        <v>269</v>
      </c>
      <c r="F86" s="14" t="s">
        <v>352</v>
      </c>
      <c r="G86" s="14" t="s">
        <v>575</v>
      </c>
      <c r="H86" s="15" t="s">
        <v>13</v>
      </c>
      <c r="I86" s="3" t="s">
        <v>19</v>
      </c>
      <c r="J86" s="16">
        <v>1.07</v>
      </c>
      <c r="K86" s="17" t="s">
        <v>583</v>
      </c>
      <c r="L86" s="17" t="s">
        <v>583</v>
      </c>
      <c r="M86" s="4">
        <f t="shared" si="27"/>
        <v>33743520</v>
      </c>
      <c r="N86" s="17" t="s">
        <v>583</v>
      </c>
      <c r="O86" s="17" t="s">
        <v>583</v>
      </c>
      <c r="P86" s="5"/>
      <c r="Q86" s="5"/>
      <c r="R86" s="5">
        <v>0</v>
      </c>
      <c r="S86" s="9">
        <f t="shared" si="25"/>
        <v>0</v>
      </c>
      <c r="T86" s="17" t="s">
        <v>583</v>
      </c>
      <c r="U86" s="17" t="s">
        <v>583</v>
      </c>
      <c r="V86" s="5">
        <v>0</v>
      </c>
      <c r="W86" s="31">
        <f t="shared" si="24"/>
        <v>0</v>
      </c>
      <c r="X86" s="17" t="s">
        <v>583</v>
      </c>
      <c r="Y86" s="17" t="s">
        <v>583</v>
      </c>
      <c r="Z86" s="31"/>
      <c r="AA86" s="31"/>
      <c r="AB86" s="31" t="s">
        <v>583</v>
      </c>
      <c r="AC86" s="31" t="s">
        <v>583</v>
      </c>
      <c r="AD86" s="31"/>
      <c r="AE86" s="5">
        <v>0</v>
      </c>
      <c r="AF86" s="5">
        <v>0</v>
      </c>
      <c r="AG86" s="5">
        <v>0</v>
      </c>
      <c r="AH86" s="5">
        <v>0</v>
      </c>
      <c r="AI86" s="8">
        <f t="shared" si="17"/>
        <v>0</v>
      </c>
      <c r="AJ86" s="8">
        <f t="shared" si="18"/>
        <v>0</v>
      </c>
      <c r="AK86" s="8">
        <f t="shared" si="19"/>
        <v>0</v>
      </c>
      <c r="AL86" s="8">
        <f t="shared" si="20"/>
        <v>0</v>
      </c>
      <c r="AM86" s="5">
        <f t="shared" si="21"/>
        <v>0</v>
      </c>
      <c r="AN86" s="9">
        <f t="shared" si="26"/>
        <v>0</v>
      </c>
      <c r="AO86" s="7"/>
      <c r="AP86" s="7"/>
      <c r="AQ86" s="33"/>
      <c r="AR86" s="27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</row>
    <row r="87" spans="1:67" ht="32.85" customHeight="1" x14ac:dyDescent="0.25">
      <c r="A87" s="1">
        <v>913</v>
      </c>
      <c r="B87" s="2">
        <v>81</v>
      </c>
      <c r="C87" s="16">
        <v>95.22</v>
      </c>
      <c r="D87" s="1">
        <v>74</v>
      </c>
      <c r="E87" s="7" t="s">
        <v>207</v>
      </c>
      <c r="F87" s="14" t="s">
        <v>315</v>
      </c>
      <c r="G87" s="14" t="s">
        <v>277</v>
      </c>
      <c r="H87" s="15" t="s">
        <v>13</v>
      </c>
      <c r="I87" s="3" t="s">
        <v>19</v>
      </c>
      <c r="J87" s="16">
        <v>1.03</v>
      </c>
      <c r="K87" s="17" t="s">
        <v>583</v>
      </c>
      <c r="L87" s="17" t="s">
        <v>583</v>
      </c>
      <c r="M87" s="4">
        <f t="shared" si="27"/>
        <v>32482080.000000004</v>
      </c>
      <c r="N87" s="17" t="s">
        <v>583</v>
      </c>
      <c r="O87" s="17" t="s">
        <v>583</v>
      </c>
      <c r="P87" s="5"/>
      <c r="Q87" s="5"/>
      <c r="R87" s="5">
        <v>63072</v>
      </c>
      <c r="S87" s="6">
        <f t="shared" si="25"/>
        <v>0.19417475728155337</v>
      </c>
      <c r="T87" s="18" t="s">
        <v>583</v>
      </c>
      <c r="U87" s="18" t="s">
        <v>583</v>
      </c>
      <c r="V87" s="5">
        <v>1460000</v>
      </c>
      <c r="W87" s="31">
        <f t="shared" si="24"/>
        <v>4.494786048184106</v>
      </c>
      <c r="X87" s="17" t="s">
        <v>583</v>
      </c>
      <c r="Y87" s="17" t="s">
        <v>583</v>
      </c>
      <c r="Z87" s="31">
        <f>100*(R87-V87)/M87</f>
        <v>-4.3006112909025527</v>
      </c>
      <c r="AA87" s="31"/>
      <c r="AB87" s="31" t="s">
        <v>583</v>
      </c>
      <c r="AC87" s="31" t="s">
        <v>583</v>
      </c>
      <c r="AD87" s="31"/>
      <c r="AE87" s="5">
        <v>0</v>
      </c>
      <c r="AF87" s="5">
        <v>25</v>
      </c>
      <c r="AG87" s="5">
        <v>0</v>
      </c>
      <c r="AH87" s="5">
        <v>0</v>
      </c>
      <c r="AI87" s="8">
        <f t="shared" si="17"/>
        <v>0</v>
      </c>
      <c r="AJ87" s="8">
        <f t="shared" si="18"/>
        <v>25000</v>
      </c>
      <c r="AK87" s="8">
        <f t="shared" si="19"/>
        <v>0</v>
      </c>
      <c r="AL87" s="8">
        <f t="shared" si="20"/>
        <v>0</v>
      </c>
      <c r="AM87" s="5">
        <f t="shared" si="21"/>
        <v>63072</v>
      </c>
      <c r="AN87" s="9">
        <f t="shared" si="26"/>
        <v>0.19417475728155337</v>
      </c>
      <c r="AO87" s="7"/>
      <c r="AP87" s="7"/>
      <c r="AQ87" s="79" t="s">
        <v>602</v>
      </c>
      <c r="AR87" s="27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</row>
    <row r="88" spans="1:67" ht="32.85" customHeight="1" x14ac:dyDescent="0.25">
      <c r="A88" s="1">
        <v>914</v>
      </c>
      <c r="B88" s="2">
        <v>82</v>
      </c>
      <c r="C88" s="16">
        <v>24.94</v>
      </c>
      <c r="D88" s="1">
        <v>115</v>
      </c>
      <c r="E88" s="7" t="s">
        <v>90</v>
      </c>
      <c r="F88" s="14" t="s">
        <v>380</v>
      </c>
      <c r="G88" s="14" t="s">
        <v>384</v>
      </c>
      <c r="H88" s="15" t="s">
        <v>13</v>
      </c>
      <c r="I88" s="3" t="s">
        <v>19</v>
      </c>
      <c r="J88" s="16">
        <v>0.83</v>
      </c>
      <c r="K88" s="17" t="s">
        <v>583</v>
      </c>
      <c r="L88" s="17" t="s">
        <v>583</v>
      </c>
      <c r="M88" s="4">
        <f t="shared" si="27"/>
        <v>26174880</v>
      </c>
      <c r="N88" s="17" t="s">
        <v>583</v>
      </c>
      <c r="O88" s="17" t="s">
        <v>583</v>
      </c>
      <c r="P88" s="5"/>
      <c r="Q88" s="5"/>
      <c r="R88" s="5">
        <v>0</v>
      </c>
      <c r="S88" s="9">
        <f t="shared" si="25"/>
        <v>0</v>
      </c>
      <c r="T88" s="17" t="s">
        <v>583</v>
      </c>
      <c r="U88" s="17" t="s">
        <v>583</v>
      </c>
      <c r="V88" s="5">
        <v>0</v>
      </c>
      <c r="W88" s="31">
        <f t="shared" si="24"/>
        <v>0</v>
      </c>
      <c r="X88" s="17" t="s">
        <v>583</v>
      </c>
      <c r="Y88" s="17" t="s">
        <v>583</v>
      </c>
      <c r="Z88" s="31"/>
      <c r="AA88" s="31"/>
      <c r="AB88" s="31" t="s">
        <v>583</v>
      </c>
      <c r="AC88" s="31" t="s">
        <v>583</v>
      </c>
      <c r="AD88" s="31"/>
      <c r="AE88" s="5">
        <v>0</v>
      </c>
      <c r="AF88" s="5">
        <v>0</v>
      </c>
      <c r="AG88" s="5">
        <v>0</v>
      </c>
      <c r="AH88" s="5">
        <v>0</v>
      </c>
      <c r="AI88" s="8">
        <f t="shared" si="17"/>
        <v>0</v>
      </c>
      <c r="AJ88" s="8">
        <f t="shared" si="18"/>
        <v>0</v>
      </c>
      <c r="AK88" s="8">
        <f t="shared" si="19"/>
        <v>0</v>
      </c>
      <c r="AL88" s="8">
        <f t="shared" si="20"/>
        <v>0</v>
      </c>
      <c r="AM88" s="5">
        <f t="shared" si="21"/>
        <v>0</v>
      </c>
      <c r="AN88" s="9">
        <f t="shared" si="26"/>
        <v>0</v>
      </c>
      <c r="AO88" s="7"/>
      <c r="AP88" s="7"/>
      <c r="AQ88" s="33"/>
      <c r="AR88" s="27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</row>
    <row r="89" spans="1:67" ht="32.85" customHeight="1" x14ac:dyDescent="0.25">
      <c r="A89" s="1">
        <v>915</v>
      </c>
      <c r="B89" s="2">
        <v>83</v>
      </c>
      <c r="C89" s="16">
        <v>71.58</v>
      </c>
      <c r="D89" s="1">
        <v>82</v>
      </c>
      <c r="E89" s="7" t="s">
        <v>185</v>
      </c>
      <c r="F89" s="14" t="s">
        <v>385</v>
      </c>
      <c r="G89" s="14" t="s">
        <v>551</v>
      </c>
      <c r="H89" s="15" t="s">
        <v>13</v>
      </c>
      <c r="I89" s="3" t="s">
        <v>19</v>
      </c>
      <c r="J89" s="16">
        <v>0.82</v>
      </c>
      <c r="K89" s="17" t="s">
        <v>583</v>
      </c>
      <c r="L89" s="17" t="s">
        <v>583</v>
      </c>
      <c r="M89" s="4">
        <f t="shared" si="27"/>
        <v>25859519.999999996</v>
      </c>
      <c r="N89" s="17" t="s">
        <v>583</v>
      </c>
      <c r="O89" s="17" t="s">
        <v>583</v>
      </c>
      <c r="P89" s="5"/>
      <c r="Q89" s="5"/>
      <c r="R89" s="5">
        <v>66000</v>
      </c>
      <c r="S89" s="6">
        <f t="shared" si="25"/>
        <v>0.25522515499127596</v>
      </c>
      <c r="T89" s="18" t="s">
        <v>583</v>
      </c>
      <c r="U89" s="18" t="s">
        <v>583</v>
      </c>
      <c r="V89" s="5">
        <v>0</v>
      </c>
      <c r="W89" s="31">
        <f t="shared" si="24"/>
        <v>0</v>
      </c>
      <c r="X89" s="17" t="s">
        <v>583</v>
      </c>
      <c r="Y89" s="17" t="s">
        <v>583</v>
      </c>
      <c r="Z89" s="31"/>
      <c r="AA89" s="31"/>
      <c r="AB89" s="31" t="s">
        <v>583</v>
      </c>
      <c r="AC89" s="31" t="s">
        <v>583</v>
      </c>
      <c r="AD89" s="31"/>
      <c r="AE89" s="5">
        <v>0</v>
      </c>
      <c r="AF89" s="5">
        <v>25</v>
      </c>
      <c r="AG89" s="5">
        <v>0</v>
      </c>
      <c r="AH89" s="5">
        <v>0</v>
      </c>
      <c r="AI89" s="8">
        <f t="shared" si="17"/>
        <v>0</v>
      </c>
      <c r="AJ89" s="8">
        <f t="shared" si="18"/>
        <v>25000</v>
      </c>
      <c r="AK89" s="8">
        <f t="shared" si="19"/>
        <v>0</v>
      </c>
      <c r="AL89" s="8">
        <f t="shared" si="20"/>
        <v>0</v>
      </c>
      <c r="AM89" s="5">
        <f t="shared" si="21"/>
        <v>66000</v>
      </c>
      <c r="AN89" s="9">
        <f t="shared" si="26"/>
        <v>0.25522515499127596</v>
      </c>
      <c r="AO89" s="7"/>
      <c r="AP89" s="7"/>
      <c r="AQ89" s="33"/>
      <c r="AR89" s="27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</row>
    <row r="90" spans="1:67" ht="32.85" customHeight="1" x14ac:dyDescent="0.25">
      <c r="A90" s="1">
        <v>916</v>
      </c>
      <c r="B90" s="2">
        <v>84</v>
      </c>
      <c r="C90" s="16">
        <v>15.21</v>
      </c>
      <c r="D90" s="1">
        <v>85</v>
      </c>
      <c r="E90" s="7" t="s">
        <v>179</v>
      </c>
      <c r="F90" s="14" t="s">
        <v>350</v>
      </c>
      <c r="G90" s="14" t="s">
        <v>386</v>
      </c>
      <c r="H90" s="15" t="s">
        <v>13</v>
      </c>
      <c r="I90" s="3" t="s">
        <v>19</v>
      </c>
      <c r="J90" s="16">
        <v>0.23</v>
      </c>
      <c r="K90" s="17" t="s">
        <v>583</v>
      </c>
      <c r="L90" s="17" t="s">
        <v>583</v>
      </c>
      <c r="M90" s="4">
        <f t="shared" si="27"/>
        <v>7253280</v>
      </c>
      <c r="N90" s="17" t="s">
        <v>583</v>
      </c>
      <c r="O90" s="17" t="s">
        <v>583</v>
      </c>
      <c r="P90" s="5"/>
      <c r="Q90" s="5"/>
      <c r="R90" s="5">
        <v>0</v>
      </c>
      <c r="S90" s="9">
        <f t="shared" si="25"/>
        <v>0</v>
      </c>
      <c r="T90" s="17" t="s">
        <v>583</v>
      </c>
      <c r="U90" s="17" t="s">
        <v>583</v>
      </c>
      <c r="V90" s="5">
        <v>0</v>
      </c>
      <c r="W90" s="31">
        <f t="shared" si="24"/>
        <v>0</v>
      </c>
      <c r="X90" s="17" t="s">
        <v>583</v>
      </c>
      <c r="Y90" s="17" t="s">
        <v>583</v>
      </c>
      <c r="Z90" s="31"/>
      <c r="AA90" s="31"/>
      <c r="AB90" s="31" t="s">
        <v>583</v>
      </c>
      <c r="AC90" s="31" t="s">
        <v>583</v>
      </c>
      <c r="AD90" s="31"/>
      <c r="AE90" s="5">
        <v>0.3</v>
      </c>
      <c r="AF90" s="5">
        <v>0</v>
      </c>
      <c r="AG90" s="5">
        <v>0</v>
      </c>
      <c r="AH90" s="5">
        <v>0</v>
      </c>
      <c r="AI90" s="8">
        <f t="shared" si="17"/>
        <v>300</v>
      </c>
      <c r="AJ90" s="8">
        <f t="shared" si="18"/>
        <v>0</v>
      </c>
      <c r="AK90" s="8">
        <f t="shared" si="19"/>
        <v>0</v>
      </c>
      <c r="AL90" s="8">
        <f t="shared" si="20"/>
        <v>0</v>
      </c>
      <c r="AM90" s="5">
        <f t="shared" si="21"/>
        <v>300</v>
      </c>
      <c r="AN90" s="9">
        <f t="shared" si="26"/>
        <v>4.1360598239692939E-3</v>
      </c>
      <c r="AO90" s="7"/>
      <c r="AP90" s="7"/>
      <c r="AQ90" s="33"/>
      <c r="AR90" s="27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</row>
    <row r="91" spans="1:67" ht="32.85" customHeight="1" x14ac:dyDescent="0.25">
      <c r="A91" s="1">
        <v>917</v>
      </c>
      <c r="B91" s="2">
        <v>85</v>
      </c>
      <c r="C91" s="16">
        <v>75.64</v>
      </c>
      <c r="D91" s="1">
        <v>73</v>
      </c>
      <c r="E91" s="7" t="s">
        <v>107</v>
      </c>
      <c r="F91" s="14" t="s">
        <v>315</v>
      </c>
      <c r="G91" s="14" t="s">
        <v>276</v>
      </c>
      <c r="H91" s="15" t="s">
        <v>13</v>
      </c>
      <c r="I91" s="3" t="s">
        <v>19</v>
      </c>
      <c r="J91" s="16">
        <v>0.86</v>
      </c>
      <c r="K91" s="17" t="s">
        <v>583</v>
      </c>
      <c r="L91" s="17" t="s">
        <v>583</v>
      </c>
      <c r="M91" s="4">
        <f t="shared" si="27"/>
        <v>27120960</v>
      </c>
      <c r="N91" s="17" t="s">
        <v>583</v>
      </c>
      <c r="O91" s="17" t="s">
        <v>583</v>
      </c>
      <c r="P91" s="5"/>
      <c r="Q91" s="5"/>
      <c r="R91" s="5">
        <v>148795</v>
      </c>
      <c r="S91" s="6">
        <f t="shared" si="25"/>
        <v>0.54863470909584322</v>
      </c>
      <c r="T91" s="18" t="s">
        <v>583</v>
      </c>
      <c r="U91" s="18" t="s">
        <v>583</v>
      </c>
      <c r="V91" s="5">
        <v>0</v>
      </c>
      <c r="W91" s="31">
        <f t="shared" si="24"/>
        <v>0</v>
      </c>
      <c r="X91" s="17" t="s">
        <v>583</v>
      </c>
      <c r="Y91" s="17" t="s">
        <v>583</v>
      </c>
      <c r="Z91" s="31"/>
      <c r="AA91" s="31"/>
      <c r="AB91" s="31" t="s">
        <v>583</v>
      </c>
      <c r="AC91" s="31" t="s">
        <v>583</v>
      </c>
      <c r="AD91" s="31"/>
      <c r="AE91" s="5">
        <v>0</v>
      </c>
      <c r="AF91" s="5">
        <v>0</v>
      </c>
      <c r="AG91" s="5">
        <v>10</v>
      </c>
      <c r="AH91" s="5">
        <v>0</v>
      </c>
      <c r="AI91" s="8">
        <f t="shared" si="17"/>
        <v>0</v>
      </c>
      <c r="AJ91" s="8">
        <f t="shared" si="18"/>
        <v>0</v>
      </c>
      <c r="AK91" s="8">
        <f t="shared" si="19"/>
        <v>10000</v>
      </c>
      <c r="AL91" s="8">
        <f t="shared" si="20"/>
        <v>0</v>
      </c>
      <c r="AM91" s="5">
        <f t="shared" si="21"/>
        <v>158795</v>
      </c>
      <c r="AN91" s="9">
        <f t="shared" si="26"/>
        <v>0.58550656023975556</v>
      </c>
      <c r="AO91" s="7"/>
      <c r="AP91" s="7"/>
      <c r="AQ91" s="33"/>
      <c r="AR91" s="27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</row>
    <row r="92" spans="1:67" ht="32.85" customHeight="1" x14ac:dyDescent="0.25">
      <c r="A92" s="1">
        <v>918</v>
      </c>
      <c r="B92" s="2">
        <v>86</v>
      </c>
      <c r="C92" s="16">
        <v>31.41</v>
      </c>
      <c r="D92" s="1">
        <v>77</v>
      </c>
      <c r="E92" s="7" t="s">
        <v>263</v>
      </c>
      <c r="F92" s="14" t="s">
        <v>315</v>
      </c>
      <c r="G92" s="14" t="s">
        <v>279</v>
      </c>
      <c r="H92" s="15" t="s">
        <v>13</v>
      </c>
      <c r="I92" s="3" t="s">
        <v>19</v>
      </c>
      <c r="J92" s="16">
        <v>2.57</v>
      </c>
      <c r="K92" s="17" t="s">
        <v>583</v>
      </c>
      <c r="L92" s="17" t="s">
        <v>583</v>
      </c>
      <c r="M92" s="4">
        <f t="shared" si="27"/>
        <v>81047520</v>
      </c>
      <c r="N92" s="17" t="s">
        <v>583</v>
      </c>
      <c r="O92" s="17" t="s">
        <v>583</v>
      </c>
      <c r="P92" s="5"/>
      <c r="Q92" s="5"/>
      <c r="R92" s="5">
        <v>0</v>
      </c>
      <c r="S92" s="9">
        <f t="shared" si="25"/>
        <v>0</v>
      </c>
      <c r="T92" s="17" t="s">
        <v>583</v>
      </c>
      <c r="U92" s="17" t="s">
        <v>583</v>
      </c>
      <c r="V92" s="5">
        <v>0</v>
      </c>
      <c r="W92" s="31">
        <f t="shared" si="24"/>
        <v>0</v>
      </c>
      <c r="X92" s="17" t="s">
        <v>583</v>
      </c>
      <c r="Y92" s="17" t="s">
        <v>583</v>
      </c>
      <c r="Z92" s="31"/>
      <c r="AA92" s="31"/>
      <c r="AB92" s="31" t="s">
        <v>583</v>
      </c>
      <c r="AC92" s="31" t="s">
        <v>583</v>
      </c>
      <c r="AD92" s="31"/>
      <c r="AE92" s="5">
        <v>0</v>
      </c>
      <c r="AF92" s="5">
        <v>0</v>
      </c>
      <c r="AG92" s="5">
        <v>0</v>
      </c>
      <c r="AH92" s="5">
        <v>0</v>
      </c>
      <c r="AI92" s="8">
        <f t="shared" si="17"/>
        <v>0</v>
      </c>
      <c r="AJ92" s="8">
        <f t="shared" si="18"/>
        <v>0</v>
      </c>
      <c r="AK92" s="8">
        <f t="shared" si="19"/>
        <v>0</v>
      </c>
      <c r="AL92" s="8">
        <f t="shared" si="20"/>
        <v>0</v>
      </c>
      <c r="AM92" s="5">
        <f t="shared" si="21"/>
        <v>0</v>
      </c>
      <c r="AN92" s="9">
        <f t="shared" si="26"/>
        <v>0</v>
      </c>
      <c r="AO92" s="7"/>
      <c r="AP92" s="7"/>
      <c r="AQ92" s="33"/>
      <c r="AR92" s="27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</row>
    <row r="93" spans="1:67" ht="32.85" customHeight="1" x14ac:dyDescent="0.25">
      <c r="A93" s="1">
        <v>919</v>
      </c>
      <c r="B93" s="2">
        <v>87</v>
      </c>
      <c r="C93" s="16">
        <v>52.77</v>
      </c>
      <c r="D93" s="1">
        <v>95</v>
      </c>
      <c r="E93" s="7" t="s">
        <v>159</v>
      </c>
      <c r="F93" s="14" t="s">
        <v>315</v>
      </c>
      <c r="G93" s="14" t="s">
        <v>292</v>
      </c>
      <c r="H93" s="15" t="s">
        <v>13</v>
      </c>
      <c r="I93" s="3" t="s">
        <v>19</v>
      </c>
      <c r="J93" s="16">
        <v>0.64</v>
      </c>
      <c r="K93" s="17" t="s">
        <v>583</v>
      </c>
      <c r="L93" s="17" t="s">
        <v>583</v>
      </c>
      <c r="M93" s="4">
        <f t="shared" si="27"/>
        <v>20183040</v>
      </c>
      <c r="N93" s="17" t="s">
        <v>583</v>
      </c>
      <c r="O93" s="17" t="s">
        <v>583</v>
      </c>
      <c r="P93" s="5"/>
      <c r="Q93" s="5"/>
      <c r="R93" s="5">
        <v>78840</v>
      </c>
      <c r="S93" s="6">
        <f t="shared" si="25"/>
        <v>0.390625</v>
      </c>
      <c r="T93" s="18" t="s">
        <v>583</v>
      </c>
      <c r="U93" s="18" t="s">
        <v>583</v>
      </c>
      <c r="V93" s="5">
        <v>3153600</v>
      </c>
      <c r="W93" s="31">
        <f t="shared" si="24"/>
        <v>15.625</v>
      </c>
      <c r="X93" s="17" t="s">
        <v>583</v>
      </c>
      <c r="Y93" s="17" t="s">
        <v>583</v>
      </c>
      <c r="Z93" s="31">
        <f>100*(R93-V93)/M93</f>
        <v>-15.234375</v>
      </c>
      <c r="AA93" s="31"/>
      <c r="AB93" s="31" t="s">
        <v>583</v>
      </c>
      <c r="AC93" s="31" t="s">
        <v>583</v>
      </c>
      <c r="AD93" s="31"/>
      <c r="AE93" s="5">
        <v>34</v>
      </c>
      <c r="AF93" s="5">
        <v>25</v>
      </c>
      <c r="AG93" s="5">
        <v>0</v>
      </c>
      <c r="AH93" s="5">
        <v>0</v>
      </c>
      <c r="AI93" s="8">
        <f t="shared" si="17"/>
        <v>34000</v>
      </c>
      <c r="AJ93" s="8">
        <f t="shared" si="18"/>
        <v>25000</v>
      </c>
      <c r="AK93" s="8">
        <f t="shared" si="19"/>
        <v>0</v>
      </c>
      <c r="AL93" s="8">
        <f t="shared" si="20"/>
        <v>0</v>
      </c>
      <c r="AM93" s="5">
        <f t="shared" si="21"/>
        <v>112840</v>
      </c>
      <c r="AN93" s="9">
        <f t="shared" si="26"/>
        <v>0.55908326991374935</v>
      </c>
      <c r="AO93" s="7"/>
      <c r="AP93" s="7"/>
      <c r="AQ93" s="79" t="s">
        <v>602</v>
      </c>
      <c r="AR93" s="27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</row>
    <row r="94" spans="1:67" ht="32.85" customHeight="1" x14ac:dyDescent="0.25">
      <c r="A94" s="1">
        <v>920</v>
      </c>
      <c r="B94" s="2">
        <v>88</v>
      </c>
      <c r="C94" s="16">
        <v>38.01</v>
      </c>
      <c r="D94" s="1">
        <v>81</v>
      </c>
      <c r="E94" s="7" t="s">
        <v>264</v>
      </c>
      <c r="F94" s="14" t="s">
        <v>350</v>
      </c>
      <c r="G94" s="14" t="s">
        <v>387</v>
      </c>
      <c r="H94" s="15" t="s">
        <v>13</v>
      </c>
      <c r="I94" s="3" t="s">
        <v>19</v>
      </c>
      <c r="J94" s="16">
        <v>1.18</v>
      </c>
      <c r="K94" s="17" t="s">
        <v>583</v>
      </c>
      <c r="L94" s="17" t="s">
        <v>583</v>
      </c>
      <c r="M94" s="4">
        <f t="shared" si="27"/>
        <v>37212480</v>
      </c>
      <c r="N94" s="17" t="s">
        <v>583</v>
      </c>
      <c r="O94" s="17" t="s">
        <v>583</v>
      </c>
      <c r="P94" s="5"/>
      <c r="Q94" s="5"/>
      <c r="R94" s="5">
        <v>0</v>
      </c>
      <c r="S94" s="9">
        <f t="shared" si="25"/>
        <v>0</v>
      </c>
      <c r="T94" s="17" t="s">
        <v>583</v>
      </c>
      <c r="U94" s="17" t="s">
        <v>583</v>
      </c>
      <c r="V94" s="5">
        <v>0</v>
      </c>
      <c r="W94" s="31">
        <f t="shared" si="24"/>
        <v>0</v>
      </c>
      <c r="X94" s="17" t="s">
        <v>583</v>
      </c>
      <c r="Y94" s="17" t="s">
        <v>583</v>
      </c>
      <c r="Z94" s="31"/>
      <c r="AA94" s="31"/>
      <c r="AB94" s="31" t="s">
        <v>583</v>
      </c>
      <c r="AC94" s="31" t="s">
        <v>583</v>
      </c>
      <c r="AD94" s="31"/>
      <c r="AE94" s="5">
        <v>7.3</v>
      </c>
      <c r="AF94" s="5">
        <v>0</v>
      </c>
      <c r="AG94" s="5">
        <v>0</v>
      </c>
      <c r="AH94" s="5">
        <v>0</v>
      </c>
      <c r="AI94" s="8">
        <f t="shared" si="17"/>
        <v>7300</v>
      </c>
      <c r="AJ94" s="8">
        <f t="shared" si="18"/>
        <v>0</v>
      </c>
      <c r="AK94" s="8">
        <f t="shared" si="19"/>
        <v>0</v>
      </c>
      <c r="AL94" s="8">
        <f t="shared" si="20"/>
        <v>0</v>
      </c>
      <c r="AM94" s="5">
        <f t="shared" si="21"/>
        <v>7300</v>
      </c>
      <c r="AN94" s="9">
        <f t="shared" si="26"/>
        <v>1.9617074701820465E-2</v>
      </c>
      <c r="AO94" s="7"/>
      <c r="AP94" s="7"/>
      <c r="AQ94" s="33"/>
      <c r="AR94" s="27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</row>
    <row r="95" spans="1:67" ht="32.85" customHeight="1" x14ac:dyDescent="0.25">
      <c r="A95" s="1">
        <v>921</v>
      </c>
      <c r="B95" s="2">
        <v>89</v>
      </c>
      <c r="C95" s="16">
        <v>18.22</v>
      </c>
      <c r="D95" s="1">
        <v>89</v>
      </c>
      <c r="E95" s="7" t="s">
        <v>265</v>
      </c>
      <c r="F95" s="14" t="s">
        <v>315</v>
      </c>
      <c r="G95" s="14" t="s">
        <v>286</v>
      </c>
      <c r="H95" s="15" t="s">
        <v>13</v>
      </c>
      <c r="I95" s="3" t="s">
        <v>19</v>
      </c>
      <c r="J95" s="16">
        <v>0.69</v>
      </c>
      <c r="K95" s="17" t="s">
        <v>583</v>
      </c>
      <c r="L95" s="17" t="s">
        <v>583</v>
      </c>
      <c r="M95" s="4">
        <f t="shared" si="27"/>
        <v>21759840</v>
      </c>
      <c r="N95" s="17" t="s">
        <v>583</v>
      </c>
      <c r="O95" s="17" t="s">
        <v>583</v>
      </c>
      <c r="P95" s="5"/>
      <c r="Q95" s="5"/>
      <c r="R95" s="5">
        <v>0</v>
      </c>
      <c r="S95" s="9">
        <f t="shared" si="25"/>
        <v>0</v>
      </c>
      <c r="T95" s="17" t="s">
        <v>583</v>
      </c>
      <c r="U95" s="17" t="s">
        <v>583</v>
      </c>
      <c r="V95" s="5">
        <v>0</v>
      </c>
      <c r="W95" s="31">
        <f t="shared" si="24"/>
        <v>0</v>
      </c>
      <c r="X95" s="17" t="s">
        <v>583</v>
      </c>
      <c r="Y95" s="17" t="s">
        <v>583</v>
      </c>
      <c r="Z95" s="31"/>
      <c r="AA95" s="31"/>
      <c r="AB95" s="31" t="s">
        <v>583</v>
      </c>
      <c r="AC95" s="31" t="s">
        <v>583</v>
      </c>
      <c r="AD95" s="31"/>
      <c r="AE95" s="5">
        <v>7</v>
      </c>
      <c r="AF95" s="5">
        <v>0</v>
      </c>
      <c r="AG95" s="5">
        <v>0</v>
      </c>
      <c r="AH95" s="5">
        <v>0</v>
      </c>
      <c r="AI95" s="8">
        <f t="shared" si="17"/>
        <v>7000</v>
      </c>
      <c r="AJ95" s="8">
        <f t="shared" si="18"/>
        <v>0</v>
      </c>
      <c r="AK95" s="8">
        <f t="shared" si="19"/>
        <v>0</v>
      </c>
      <c r="AL95" s="8">
        <f t="shared" si="20"/>
        <v>0</v>
      </c>
      <c r="AM95" s="5">
        <f t="shared" si="21"/>
        <v>7000</v>
      </c>
      <c r="AN95" s="9">
        <f t="shared" si="26"/>
        <v>3.2169354186427843E-2</v>
      </c>
      <c r="AO95" s="7"/>
      <c r="AP95" s="7"/>
      <c r="AQ95" s="33"/>
      <c r="AR95" s="27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</row>
    <row r="96" spans="1:67" ht="32.85" customHeight="1" x14ac:dyDescent="0.25">
      <c r="A96" s="1">
        <v>922</v>
      </c>
      <c r="B96" s="2">
        <v>90</v>
      </c>
      <c r="C96" s="16">
        <v>11.55</v>
      </c>
      <c r="D96" s="1">
        <v>92</v>
      </c>
      <c r="E96" s="7" t="s">
        <v>199</v>
      </c>
      <c r="F96" s="14" t="s">
        <v>315</v>
      </c>
      <c r="G96" s="14" t="s">
        <v>289</v>
      </c>
      <c r="H96" s="15" t="s">
        <v>13</v>
      </c>
      <c r="I96" s="3" t="s">
        <v>19</v>
      </c>
      <c r="J96" s="16">
        <v>0.18</v>
      </c>
      <c r="K96" s="17" t="s">
        <v>583</v>
      </c>
      <c r="L96" s="17" t="s">
        <v>583</v>
      </c>
      <c r="M96" s="4">
        <f t="shared" si="27"/>
        <v>5676479.9999999991</v>
      </c>
      <c r="N96" s="17" t="s">
        <v>583</v>
      </c>
      <c r="O96" s="17" t="s">
        <v>583</v>
      </c>
      <c r="P96" s="5"/>
      <c r="Q96" s="5"/>
      <c r="R96" s="5">
        <v>0</v>
      </c>
      <c r="S96" s="9">
        <f t="shared" si="25"/>
        <v>0</v>
      </c>
      <c r="T96" s="17" t="s">
        <v>583</v>
      </c>
      <c r="U96" s="17" t="s">
        <v>583</v>
      </c>
      <c r="V96" s="5">
        <v>0</v>
      </c>
      <c r="W96" s="31">
        <f t="shared" si="24"/>
        <v>0</v>
      </c>
      <c r="X96" s="17" t="s">
        <v>583</v>
      </c>
      <c r="Y96" s="17" t="s">
        <v>583</v>
      </c>
      <c r="Z96" s="31"/>
      <c r="AA96" s="31"/>
      <c r="AB96" s="31" t="s">
        <v>583</v>
      </c>
      <c r="AC96" s="31" t="s">
        <v>583</v>
      </c>
      <c r="AD96" s="31"/>
      <c r="AE96" s="5">
        <v>5</v>
      </c>
      <c r="AF96" s="5">
        <v>0</v>
      </c>
      <c r="AG96" s="5">
        <v>0</v>
      </c>
      <c r="AH96" s="5">
        <v>0</v>
      </c>
      <c r="AI96" s="8">
        <f t="shared" si="17"/>
        <v>5000</v>
      </c>
      <c r="AJ96" s="8">
        <f t="shared" si="18"/>
        <v>0</v>
      </c>
      <c r="AK96" s="8">
        <f t="shared" si="19"/>
        <v>0</v>
      </c>
      <c r="AL96" s="8">
        <f t="shared" si="20"/>
        <v>0</v>
      </c>
      <c r="AM96" s="5">
        <f t="shared" si="21"/>
        <v>5000</v>
      </c>
      <c r="AN96" s="9">
        <f t="shared" si="26"/>
        <v>8.8082755510457203E-2</v>
      </c>
      <c r="AO96" s="7"/>
      <c r="AP96" s="7"/>
      <c r="AQ96" s="33"/>
      <c r="AR96" s="27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</row>
    <row r="97" spans="1:44" ht="32.85" customHeight="1" x14ac:dyDescent="0.25">
      <c r="A97" s="1">
        <v>3</v>
      </c>
      <c r="B97" s="2">
        <v>91</v>
      </c>
      <c r="C97" s="1">
        <v>659.25961138900004</v>
      </c>
      <c r="D97" s="1">
        <v>2</v>
      </c>
      <c r="E97" s="2" t="s">
        <v>43</v>
      </c>
      <c r="F97" s="14" t="s">
        <v>388</v>
      </c>
      <c r="G97" s="14" t="s">
        <v>389</v>
      </c>
      <c r="H97" s="15" t="s">
        <v>9</v>
      </c>
      <c r="I97" s="3" t="s">
        <v>44</v>
      </c>
      <c r="J97" s="1">
        <v>3.387</v>
      </c>
      <c r="K97" s="1">
        <v>4.234</v>
      </c>
      <c r="L97" s="1">
        <v>2.54</v>
      </c>
      <c r="M97" s="4">
        <f t="shared" si="27"/>
        <v>106812432.00000001</v>
      </c>
      <c r="N97" s="4">
        <f t="shared" ref="N97:N128" si="28">K97*60*60*24*365</f>
        <v>133523423.99999999</v>
      </c>
      <c r="O97" s="4">
        <f t="shared" ref="O97:O128" si="29">L97*60*60*24*365</f>
        <v>80101440</v>
      </c>
      <c r="P97" s="30">
        <v>159766.13143295899</v>
      </c>
      <c r="Q97" s="30">
        <v>659259611.57616699</v>
      </c>
      <c r="R97" s="5">
        <v>473000</v>
      </c>
      <c r="S97" s="6">
        <f t="shared" si="25"/>
        <v>0.44283234745558453</v>
      </c>
      <c r="T97" s="6">
        <f t="shared" ref="T97:T128" si="30">100*R97/N97</f>
        <v>0.35424496004536254</v>
      </c>
      <c r="U97" s="6">
        <f t="shared" ref="U97:U128" si="31">100*R97/O97</f>
        <v>0.59050124442207286</v>
      </c>
      <c r="V97" s="5">
        <v>307000</v>
      </c>
      <c r="W97" s="31">
        <f t="shared" si="24"/>
        <v>0.28741972657265208</v>
      </c>
      <c r="X97" s="31">
        <f t="shared" ref="X97:X99" si="32">100*V97/N97</f>
        <v>0.22992220451147211</v>
      </c>
      <c r="Y97" s="31">
        <f t="shared" ref="Y97:Y99" si="33">100*V97/O97</f>
        <v>0.38326402122109166</v>
      </c>
      <c r="Z97" s="31">
        <f>100*(R97-V97)/M97</f>
        <v>0.1554126208829324</v>
      </c>
      <c r="AA97" s="35" t="s">
        <v>639</v>
      </c>
      <c r="AB97" s="49">
        <f t="shared" ref="AB97:AB157" si="34">100*ABS((V97-R97))/N97</f>
        <v>0.12432275553389045</v>
      </c>
      <c r="AC97" s="31">
        <f>100*(R97-V97)/O97</f>
        <v>0.20723722320098115</v>
      </c>
      <c r="AD97" s="35" t="s">
        <v>639</v>
      </c>
      <c r="AE97" s="5">
        <v>0</v>
      </c>
      <c r="AF97" s="5">
        <v>0</v>
      </c>
      <c r="AG97" s="5">
        <v>0</v>
      </c>
      <c r="AH97" s="5">
        <v>0</v>
      </c>
      <c r="AI97" s="8">
        <f t="shared" si="17"/>
        <v>0</v>
      </c>
      <c r="AJ97" s="8">
        <f t="shared" si="18"/>
        <v>0</v>
      </c>
      <c r="AK97" s="8">
        <f t="shared" si="19"/>
        <v>0</v>
      </c>
      <c r="AL97" s="8">
        <f t="shared" si="20"/>
        <v>0</v>
      </c>
      <c r="AM97" s="5">
        <f t="shared" si="21"/>
        <v>473000</v>
      </c>
      <c r="AN97" s="9">
        <f t="shared" si="26"/>
        <v>0.44283234745558453</v>
      </c>
      <c r="AO97" s="9">
        <f t="shared" ref="AO97:AO128" si="35">100*AM97/N97</f>
        <v>0.35424496004536254</v>
      </c>
      <c r="AP97" s="9">
        <f t="shared" ref="AP97:AP128" si="36">100*AM97/O97</f>
        <v>0.59050124442207286</v>
      </c>
      <c r="AQ97" s="12"/>
      <c r="AR97" s="27"/>
    </row>
    <row r="98" spans="1:44" ht="45.2" customHeight="1" x14ac:dyDescent="0.25">
      <c r="A98" s="1">
        <v>4</v>
      </c>
      <c r="B98" s="2">
        <v>92</v>
      </c>
      <c r="C98" s="1">
        <v>41.700257518299999</v>
      </c>
      <c r="D98" s="1">
        <v>3</v>
      </c>
      <c r="E98" s="2" t="s">
        <v>212</v>
      </c>
      <c r="F98" s="14" t="s">
        <v>390</v>
      </c>
      <c r="G98" s="14" t="s">
        <v>391</v>
      </c>
      <c r="H98" s="15" t="s">
        <v>9</v>
      </c>
      <c r="I98" s="3" t="s">
        <v>44</v>
      </c>
      <c r="J98" s="1">
        <v>3.6</v>
      </c>
      <c r="K98" s="1">
        <v>4.5</v>
      </c>
      <c r="L98" s="1">
        <v>2.7</v>
      </c>
      <c r="M98" s="4">
        <f t="shared" si="27"/>
        <v>113529600</v>
      </c>
      <c r="N98" s="4">
        <f t="shared" si="28"/>
        <v>141912000</v>
      </c>
      <c r="O98" s="4">
        <f t="shared" si="29"/>
        <v>85147200</v>
      </c>
      <c r="P98" s="30">
        <v>28472.881410260801</v>
      </c>
      <c r="Q98" s="30">
        <v>41700257.420179702</v>
      </c>
      <c r="R98" s="5">
        <v>0</v>
      </c>
      <c r="S98" s="9">
        <f t="shared" si="25"/>
        <v>0</v>
      </c>
      <c r="T98" s="9">
        <f t="shared" si="30"/>
        <v>0</v>
      </c>
      <c r="U98" s="9">
        <f t="shared" si="31"/>
        <v>0</v>
      </c>
      <c r="V98" s="5">
        <v>0</v>
      </c>
      <c r="W98" s="31">
        <f t="shared" si="24"/>
        <v>0</v>
      </c>
      <c r="X98" s="31">
        <f t="shared" si="32"/>
        <v>0</v>
      </c>
      <c r="Y98" s="31">
        <f t="shared" si="33"/>
        <v>0</v>
      </c>
      <c r="Z98" s="31"/>
      <c r="AA98" s="31"/>
      <c r="AB98" s="31"/>
      <c r="AC98" s="31"/>
      <c r="AD98" s="31"/>
      <c r="AE98" s="5">
        <v>0</v>
      </c>
      <c r="AF98" s="5">
        <v>0</v>
      </c>
      <c r="AG98" s="5">
        <v>0</v>
      </c>
      <c r="AH98" s="5">
        <v>0</v>
      </c>
      <c r="AI98" s="8">
        <f t="shared" si="17"/>
        <v>0</v>
      </c>
      <c r="AJ98" s="8">
        <f t="shared" si="18"/>
        <v>0</v>
      </c>
      <c r="AK98" s="8">
        <f t="shared" si="19"/>
        <v>0</v>
      </c>
      <c r="AL98" s="8">
        <f t="shared" si="20"/>
        <v>0</v>
      </c>
      <c r="AM98" s="5">
        <f t="shared" si="21"/>
        <v>0</v>
      </c>
      <c r="AN98" s="9">
        <f t="shared" si="26"/>
        <v>0</v>
      </c>
      <c r="AO98" s="9">
        <f t="shared" si="35"/>
        <v>0</v>
      </c>
      <c r="AP98" s="9">
        <f t="shared" si="36"/>
        <v>0</v>
      </c>
      <c r="AQ98" s="12"/>
      <c r="AR98" s="27"/>
    </row>
    <row r="99" spans="1:44" ht="32.85" customHeight="1" x14ac:dyDescent="0.25">
      <c r="A99" s="1">
        <v>33</v>
      </c>
      <c r="B99" s="2">
        <v>93</v>
      </c>
      <c r="C99" s="1">
        <v>21.9311106243</v>
      </c>
      <c r="D99" s="1">
        <v>4</v>
      </c>
      <c r="E99" s="2" t="s">
        <v>216</v>
      </c>
      <c r="F99" s="14" t="s">
        <v>315</v>
      </c>
      <c r="G99" s="14" t="s">
        <v>301</v>
      </c>
      <c r="H99" s="15" t="s">
        <v>9</v>
      </c>
      <c r="I99" s="3" t="s">
        <v>44</v>
      </c>
      <c r="J99" s="1">
        <v>0.36</v>
      </c>
      <c r="K99" s="1">
        <v>0.45</v>
      </c>
      <c r="L99" s="1">
        <v>0.27</v>
      </c>
      <c r="M99" s="4">
        <f t="shared" si="27"/>
        <v>11352959.999999998</v>
      </c>
      <c r="N99" s="4">
        <f t="shared" si="28"/>
        <v>14191200</v>
      </c>
      <c r="O99" s="4">
        <f t="shared" si="29"/>
        <v>8514720.0000000019</v>
      </c>
      <c r="P99" s="30">
        <v>20626.092169051099</v>
      </c>
      <c r="Q99" s="30">
        <v>21931110.664685901</v>
      </c>
      <c r="R99" s="5">
        <v>0</v>
      </c>
      <c r="S99" s="9">
        <f t="shared" si="25"/>
        <v>0</v>
      </c>
      <c r="T99" s="9">
        <f t="shared" si="30"/>
        <v>0</v>
      </c>
      <c r="U99" s="9">
        <f t="shared" si="31"/>
        <v>0</v>
      </c>
      <c r="V99" s="5">
        <v>0</v>
      </c>
      <c r="W99" s="31">
        <f t="shared" si="24"/>
        <v>0</v>
      </c>
      <c r="X99" s="31">
        <f t="shared" si="32"/>
        <v>0</v>
      </c>
      <c r="Y99" s="31">
        <f t="shared" si="33"/>
        <v>0</v>
      </c>
      <c r="Z99" s="31"/>
      <c r="AA99" s="31"/>
      <c r="AB99" s="31"/>
      <c r="AC99" s="31"/>
      <c r="AD99" s="31"/>
      <c r="AE99" s="5">
        <v>0</v>
      </c>
      <c r="AF99" s="5">
        <v>0</v>
      </c>
      <c r="AG99" s="5">
        <v>0</v>
      </c>
      <c r="AH99" s="5">
        <v>0</v>
      </c>
      <c r="AI99" s="8">
        <f t="shared" si="17"/>
        <v>0</v>
      </c>
      <c r="AJ99" s="8">
        <f t="shared" si="18"/>
        <v>0</v>
      </c>
      <c r="AK99" s="8">
        <f t="shared" si="19"/>
        <v>0</v>
      </c>
      <c r="AL99" s="8">
        <f t="shared" si="20"/>
        <v>0</v>
      </c>
      <c r="AM99" s="5">
        <f t="shared" si="21"/>
        <v>0</v>
      </c>
      <c r="AN99" s="9">
        <f t="shared" si="26"/>
        <v>0</v>
      </c>
      <c r="AO99" s="9">
        <f t="shared" si="35"/>
        <v>0</v>
      </c>
      <c r="AP99" s="9">
        <f t="shared" si="36"/>
        <v>0</v>
      </c>
      <c r="AQ99" s="12"/>
      <c r="AR99" s="27"/>
    </row>
    <row r="100" spans="1:44" ht="32.85" customHeight="1" x14ac:dyDescent="0.25">
      <c r="A100" s="1">
        <v>6</v>
      </c>
      <c r="B100" s="2">
        <v>94</v>
      </c>
      <c r="C100" s="1">
        <v>206.19615831900001</v>
      </c>
      <c r="D100" s="1">
        <v>28</v>
      </c>
      <c r="E100" s="2" t="s">
        <v>140</v>
      </c>
      <c r="F100" s="14" t="s">
        <v>392</v>
      </c>
      <c r="G100" s="14" t="s">
        <v>393</v>
      </c>
      <c r="H100" s="15" t="s">
        <v>1</v>
      </c>
      <c r="I100" s="3" t="s">
        <v>31</v>
      </c>
      <c r="J100" s="1">
        <v>1.841</v>
      </c>
      <c r="K100" s="1">
        <v>2.3010000000000002</v>
      </c>
      <c r="L100" s="1">
        <v>1.381</v>
      </c>
      <c r="M100" s="4">
        <f t="shared" si="27"/>
        <v>58057776</v>
      </c>
      <c r="N100" s="4">
        <f t="shared" si="28"/>
        <v>72564336.000000015</v>
      </c>
      <c r="O100" s="4">
        <f t="shared" si="29"/>
        <v>43551216</v>
      </c>
      <c r="P100" s="30">
        <v>77505.125376689102</v>
      </c>
      <c r="Q100" s="30">
        <v>206196158.50249299</v>
      </c>
      <c r="R100" s="5">
        <v>0</v>
      </c>
      <c r="S100" s="9">
        <f t="shared" si="25"/>
        <v>0</v>
      </c>
      <c r="T100" s="9">
        <f t="shared" si="30"/>
        <v>0</v>
      </c>
      <c r="U100" s="9">
        <f t="shared" si="31"/>
        <v>0</v>
      </c>
      <c r="V100" s="5">
        <v>0</v>
      </c>
      <c r="W100" s="31">
        <f t="shared" ref="W100:W163" si="37">100*V100/M100</f>
        <v>0</v>
      </c>
      <c r="X100" s="31">
        <f t="shared" ref="X100:X163" si="38">100*V100/N100</f>
        <v>0</v>
      </c>
      <c r="Y100" s="31">
        <f t="shared" ref="Y100:Y163" si="39">100*V100/O100</f>
        <v>0</v>
      </c>
      <c r="Z100" s="31"/>
      <c r="AA100" s="31"/>
      <c r="AB100" s="31"/>
      <c r="AC100" s="31"/>
      <c r="AD100" s="31"/>
      <c r="AE100" s="5">
        <v>0</v>
      </c>
      <c r="AF100" s="5">
        <v>0</v>
      </c>
      <c r="AG100" s="5">
        <v>0</v>
      </c>
      <c r="AH100" s="5">
        <v>0</v>
      </c>
      <c r="AI100" s="8">
        <f t="shared" si="17"/>
        <v>0</v>
      </c>
      <c r="AJ100" s="8">
        <f t="shared" si="18"/>
        <v>0</v>
      </c>
      <c r="AK100" s="8">
        <f t="shared" si="19"/>
        <v>0</v>
      </c>
      <c r="AL100" s="8">
        <f t="shared" si="20"/>
        <v>0</v>
      </c>
      <c r="AM100" s="5">
        <f t="shared" si="21"/>
        <v>0</v>
      </c>
      <c r="AN100" s="9">
        <f t="shared" si="26"/>
        <v>0</v>
      </c>
      <c r="AO100" s="9">
        <f t="shared" si="35"/>
        <v>0</v>
      </c>
      <c r="AP100" s="9">
        <f t="shared" si="36"/>
        <v>0</v>
      </c>
      <c r="AQ100" s="12"/>
      <c r="AR100" s="27"/>
    </row>
    <row r="101" spans="1:44" ht="32.85" customHeight="1" x14ac:dyDescent="0.25">
      <c r="A101" s="1">
        <v>7</v>
      </c>
      <c r="B101" s="2">
        <v>95</v>
      </c>
      <c r="C101" s="1">
        <v>352.54949607200001</v>
      </c>
      <c r="D101" s="1">
        <v>26</v>
      </c>
      <c r="E101" s="2" t="s">
        <v>122</v>
      </c>
      <c r="F101" s="14" t="s">
        <v>392</v>
      </c>
      <c r="G101" s="14" t="s">
        <v>550</v>
      </c>
      <c r="H101" s="15" t="s">
        <v>1</v>
      </c>
      <c r="I101" s="3" t="s">
        <v>31</v>
      </c>
      <c r="J101" s="1">
        <v>0.69399999999999995</v>
      </c>
      <c r="K101" s="1">
        <v>0.86699999999999999</v>
      </c>
      <c r="L101" s="1">
        <v>0.52</v>
      </c>
      <c r="M101" s="4">
        <f t="shared" si="27"/>
        <v>21885984.000000004</v>
      </c>
      <c r="N101" s="4">
        <f t="shared" si="28"/>
        <v>27341711.999999996</v>
      </c>
      <c r="O101" s="4">
        <f t="shared" si="29"/>
        <v>16398720.000000002</v>
      </c>
      <c r="P101" s="30">
        <v>106566.88052901201</v>
      </c>
      <c r="Q101" s="30">
        <v>352549495.89401197</v>
      </c>
      <c r="R101" s="5">
        <v>0</v>
      </c>
      <c r="S101" s="9">
        <f t="shared" si="25"/>
        <v>0</v>
      </c>
      <c r="T101" s="9">
        <f t="shared" si="30"/>
        <v>0</v>
      </c>
      <c r="U101" s="9">
        <f t="shared" si="31"/>
        <v>0</v>
      </c>
      <c r="V101" s="5">
        <v>0</v>
      </c>
      <c r="W101" s="31">
        <f t="shared" si="37"/>
        <v>0</v>
      </c>
      <c r="X101" s="31">
        <f t="shared" si="38"/>
        <v>0</v>
      </c>
      <c r="Y101" s="31">
        <f t="shared" si="39"/>
        <v>0</v>
      </c>
      <c r="Z101" s="31"/>
      <c r="AA101" s="31"/>
      <c r="AB101" s="31"/>
      <c r="AC101" s="31"/>
      <c r="AD101" s="31"/>
      <c r="AE101" s="5">
        <v>0</v>
      </c>
      <c r="AF101" s="5">
        <v>0</v>
      </c>
      <c r="AG101" s="5">
        <v>0</v>
      </c>
      <c r="AH101" s="5">
        <v>0</v>
      </c>
      <c r="AI101" s="8">
        <f t="shared" si="17"/>
        <v>0</v>
      </c>
      <c r="AJ101" s="8">
        <f t="shared" si="18"/>
        <v>0</v>
      </c>
      <c r="AK101" s="8">
        <f t="shared" si="19"/>
        <v>0</v>
      </c>
      <c r="AL101" s="8">
        <f t="shared" si="20"/>
        <v>0</v>
      </c>
      <c r="AM101" s="5">
        <f t="shared" si="21"/>
        <v>0</v>
      </c>
      <c r="AN101" s="9">
        <f t="shared" si="26"/>
        <v>0</v>
      </c>
      <c r="AO101" s="9">
        <f t="shared" si="35"/>
        <v>0</v>
      </c>
      <c r="AP101" s="9">
        <f t="shared" si="36"/>
        <v>0</v>
      </c>
      <c r="AQ101" s="12"/>
      <c r="AR101" s="27"/>
    </row>
    <row r="102" spans="1:44" ht="32.85" customHeight="1" x14ac:dyDescent="0.25">
      <c r="A102" s="1">
        <v>8</v>
      </c>
      <c r="B102" s="2">
        <v>96</v>
      </c>
      <c r="C102" s="1">
        <v>264.08240164199998</v>
      </c>
      <c r="D102" s="1">
        <v>29</v>
      </c>
      <c r="E102" s="2" t="s">
        <v>189</v>
      </c>
      <c r="F102" s="14" t="s">
        <v>392</v>
      </c>
      <c r="G102" s="14" t="s">
        <v>394</v>
      </c>
      <c r="H102" s="15" t="s">
        <v>1</v>
      </c>
      <c r="I102" s="3" t="s">
        <v>31</v>
      </c>
      <c r="J102" s="1">
        <v>1.1339999999999999</v>
      </c>
      <c r="K102" s="1">
        <v>1.4179999999999999</v>
      </c>
      <c r="L102" s="1">
        <v>0.85</v>
      </c>
      <c r="M102" s="4">
        <f t="shared" si="27"/>
        <v>35761824</v>
      </c>
      <c r="N102" s="4">
        <f t="shared" si="28"/>
        <v>44718048.000000007</v>
      </c>
      <c r="O102" s="4">
        <f t="shared" si="29"/>
        <v>26805600</v>
      </c>
      <c r="P102" s="30">
        <v>87301.681192698597</v>
      </c>
      <c r="Q102" s="30">
        <v>264082401.552789</v>
      </c>
      <c r="R102" s="5">
        <v>0</v>
      </c>
      <c r="S102" s="9">
        <f t="shared" si="25"/>
        <v>0</v>
      </c>
      <c r="T102" s="9">
        <f t="shared" si="30"/>
        <v>0</v>
      </c>
      <c r="U102" s="9">
        <f t="shared" si="31"/>
        <v>0</v>
      </c>
      <c r="V102" s="5">
        <v>363000</v>
      </c>
      <c r="W102" s="31">
        <f t="shared" si="37"/>
        <v>1.0150488968347924</v>
      </c>
      <c r="X102" s="31">
        <f t="shared" si="38"/>
        <v>0.81175278491583513</v>
      </c>
      <c r="Y102" s="31">
        <f t="shared" si="39"/>
        <v>1.3541946458948877</v>
      </c>
      <c r="Z102" s="31"/>
      <c r="AA102" s="31"/>
      <c r="AB102" s="31"/>
      <c r="AC102" s="31"/>
      <c r="AD102" s="31"/>
      <c r="AE102" s="5">
        <v>104</v>
      </c>
      <c r="AF102" s="5">
        <v>0</v>
      </c>
      <c r="AG102" s="5">
        <v>5</v>
      </c>
      <c r="AH102" s="5">
        <v>0</v>
      </c>
      <c r="AI102" s="8">
        <f t="shared" si="17"/>
        <v>104000</v>
      </c>
      <c r="AJ102" s="8">
        <f t="shared" si="18"/>
        <v>0</v>
      </c>
      <c r="AK102" s="8">
        <f t="shared" si="19"/>
        <v>5000</v>
      </c>
      <c r="AL102" s="8">
        <f t="shared" si="20"/>
        <v>0</v>
      </c>
      <c r="AM102" s="5">
        <f t="shared" si="21"/>
        <v>109000</v>
      </c>
      <c r="AN102" s="9">
        <f t="shared" si="26"/>
        <v>0.30479429684570897</v>
      </c>
      <c r="AO102" s="9">
        <f t="shared" si="35"/>
        <v>0.2437494588314767</v>
      </c>
      <c r="AP102" s="9">
        <f t="shared" si="36"/>
        <v>0.40663145014474589</v>
      </c>
      <c r="AQ102" s="12"/>
      <c r="AR102" s="27"/>
    </row>
    <row r="103" spans="1:44" ht="32.85" customHeight="1" x14ac:dyDescent="0.25">
      <c r="A103" s="1">
        <v>34</v>
      </c>
      <c r="B103" s="2">
        <v>97</v>
      </c>
      <c r="C103" s="1">
        <v>34.661204549200001</v>
      </c>
      <c r="D103" s="1">
        <v>25</v>
      </c>
      <c r="E103" s="2" t="s">
        <v>171</v>
      </c>
      <c r="F103" s="14" t="s">
        <v>29</v>
      </c>
      <c r="G103" s="14" t="s">
        <v>395</v>
      </c>
      <c r="H103" s="15" t="s">
        <v>66</v>
      </c>
      <c r="I103" s="3" t="s">
        <v>31</v>
      </c>
      <c r="J103" s="1">
        <v>26.922000000000001</v>
      </c>
      <c r="K103" s="1">
        <v>33.652999999999999</v>
      </c>
      <c r="L103" s="1">
        <v>20.192</v>
      </c>
      <c r="M103" s="4">
        <f t="shared" si="27"/>
        <v>849012191.99999988</v>
      </c>
      <c r="N103" s="4">
        <f t="shared" si="28"/>
        <v>1061281007.9999999</v>
      </c>
      <c r="O103" s="4">
        <f t="shared" si="29"/>
        <v>636774911.99999988</v>
      </c>
      <c r="P103" s="30">
        <v>39512.272022849102</v>
      </c>
      <c r="Q103" s="30">
        <v>34661204.531383201</v>
      </c>
      <c r="R103" s="5">
        <v>0</v>
      </c>
      <c r="S103" s="9">
        <f t="shared" si="25"/>
        <v>0</v>
      </c>
      <c r="T103" s="9">
        <f t="shared" si="30"/>
        <v>0</v>
      </c>
      <c r="U103" s="9">
        <f t="shared" si="31"/>
        <v>0</v>
      </c>
      <c r="V103" s="5">
        <v>0</v>
      </c>
      <c r="W103" s="31">
        <f t="shared" si="37"/>
        <v>0</v>
      </c>
      <c r="X103" s="31">
        <f t="shared" si="38"/>
        <v>0</v>
      </c>
      <c r="Y103" s="31">
        <f t="shared" si="39"/>
        <v>0</v>
      </c>
      <c r="Z103" s="31"/>
      <c r="AA103" s="31"/>
      <c r="AB103" s="31"/>
      <c r="AC103" s="31"/>
      <c r="AD103" s="31"/>
      <c r="AE103" s="5">
        <v>0</v>
      </c>
      <c r="AF103" s="5">
        <v>0</v>
      </c>
      <c r="AG103" s="5">
        <v>0</v>
      </c>
      <c r="AH103" s="5">
        <v>0</v>
      </c>
      <c r="AI103" s="8">
        <f t="shared" si="17"/>
        <v>0</v>
      </c>
      <c r="AJ103" s="8">
        <f t="shared" si="18"/>
        <v>0</v>
      </c>
      <c r="AK103" s="8">
        <f t="shared" si="19"/>
        <v>0</v>
      </c>
      <c r="AL103" s="8">
        <f t="shared" si="20"/>
        <v>0</v>
      </c>
      <c r="AM103" s="5">
        <f t="shared" si="21"/>
        <v>0</v>
      </c>
      <c r="AN103" s="9">
        <f t="shared" si="26"/>
        <v>0</v>
      </c>
      <c r="AO103" s="9">
        <f t="shared" si="35"/>
        <v>0</v>
      </c>
      <c r="AP103" s="9">
        <f t="shared" si="36"/>
        <v>0</v>
      </c>
      <c r="AQ103" s="12"/>
      <c r="AR103" s="27"/>
    </row>
    <row r="104" spans="1:44" ht="32.85" customHeight="1" x14ac:dyDescent="0.25">
      <c r="A104" s="1">
        <v>35</v>
      </c>
      <c r="B104" s="2">
        <v>98</v>
      </c>
      <c r="C104" s="1">
        <v>246.841102667</v>
      </c>
      <c r="D104" s="1">
        <v>27</v>
      </c>
      <c r="E104" s="2" t="s">
        <v>217</v>
      </c>
      <c r="F104" s="14" t="s">
        <v>396</v>
      </c>
      <c r="G104" s="14" t="s">
        <v>397</v>
      </c>
      <c r="H104" s="15" t="s">
        <v>1</v>
      </c>
      <c r="I104" s="3" t="s">
        <v>31</v>
      </c>
      <c r="J104" s="1">
        <v>2.6080000000000001</v>
      </c>
      <c r="K104" s="1">
        <v>3.26</v>
      </c>
      <c r="L104" s="1">
        <v>1.956</v>
      </c>
      <c r="M104" s="4">
        <f t="shared" si="27"/>
        <v>82245888</v>
      </c>
      <c r="N104" s="4">
        <f t="shared" si="28"/>
        <v>102807360</v>
      </c>
      <c r="O104" s="4">
        <f t="shared" si="29"/>
        <v>61684416.000000007</v>
      </c>
      <c r="P104" s="30">
        <v>89131.860821812705</v>
      </c>
      <c r="Q104" s="30">
        <v>246841102.58397499</v>
      </c>
      <c r="R104" s="5">
        <v>0</v>
      </c>
      <c r="S104" s="9">
        <f t="shared" si="25"/>
        <v>0</v>
      </c>
      <c r="T104" s="9">
        <f t="shared" si="30"/>
        <v>0</v>
      </c>
      <c r="U104" s="9">
        <f t="shared" si="31"/>
        <v>0</v>
      </c>
      <c r="V104" s="5">
        <v>0</v>
      </c>
      <c r="W104" s="31">
        <f t="shared" si="37"/>
        <v>0</v>
      </c>
      <c r="X104" s="31">
        <f t="shared" si="38"/>
        <v>0</v>
      </c>
      <c r="Y104" s="31">
        <f t="shared" si="39"/>
        <v>0</v>
      </c>
      <c r="Z104" s="31"/>
      <c r="AA104" s="31"/>
      <c r="AB104" s="31"/>
      <c r="AC104" s="31"/>
      <c r="AD104" s="31"/>
      <c r="AE104" s="5">
        <v>0</v>
      </c>
      <c r="AF104" s="5">
        <v>30</v>
      </c>
      <c r="AG104" s="5">
        <v>0</v>
      </c>
      <c r="AH104" s="5">
        <v>0</v>
      </c>
      <c r="AI104" s="8">
        <f t="shared" si="17"/>
        <v>0</v>
      </c>
      <c r="AJ104" s="8">
        <f t="shared" si="18"/>
        <v>30000</v>
      </c>
      <c r="AK104" s="8">
        <f t="shared" si="19"/>
        <v>0</v>
      </c>
      <c r="AL104" s="8">
        <f t="shared" si="20"/>
        <v>0</v>
      </c>
      <c r="AM104" s="5">
        <f t="shared" si="21"/>
        <v>0</v>
      </c>
      <c r="AN104" s="9">
        <f t="shared" si="26"/>
        <v>0</v>
      </c>
      <c r="AO104" s="9">
        <f t="shared" si="35"/>
        <v>0</v>
      </c>
      <c r="AP104" s="9">
        <f t="shared" si="36"/>
        <v>0</v>
      </c>
      <c r="AQ104" s="12"/>
      <c r="AR104" s="27"/>
    </row>
    <row r="105" spans="1:44" ht="32.85" customHeight="1" x14ac:dyDescent="0.25">
      <c r="A105" s="1">
        <v>36</v>
      </c>
      <c r="B105" s="2">
        <v>99</v>
      </c>
      <c r="C105" s="1">
        <v>558.26946134499997</v>
      </c>
      <c r="D105" s="1">
        <v>30</v>
      </c>
      <c r="E105" s="2" t="s">
        <v>109</v>
      </c>
      <c r="F105" s="14" t="s">
        <v>29</v>
      </c>
      <c r="G105" s="14" t="s">
        <v>398</v>
      </c>
      <c r="H105" s="15" t="s">
        <v>66</v>
      </c>
      <c r="I105" s="3" t="s">
        <v>31</v>
      </c>
      <c r="J105" s="1">
        <v>21.094000000000001</v>
      </c>
      <c r="K105" s="1">
        <v>26.367999999999999</v>
      </c>
      <c r="L105" s="1">
        <v>15.821</v>
      </c>
      <c r="M105" s="4">
        <f t="shared" si="27"/>
        <v>665220384</v>
      </c>
      <c r="N105" s="4">
        <f t="shared" si="28"/>
        <v>831541247.99999988</v>
      </c>
      <c r="O105" s="4">
        <f t="shared" si="29"/>
        <v>498931055.99999994</v>
      </c>
      <c r="P105" s="30">
        <v>133133.80825001001</v>
      </c>
      <c r="Q105" s="30">
        <v>558269461.38150203</v>
      </c>
      <c r="R105" s="5">
        <v>615000</v>
      </c>
      <c r="S105" s="6">
        <f t="shared" si="25"/>
        <v>9.2450564473382096E-2</v>
      </c>
      <c r="T105" s="6">
        <f t="shared" si="30"/>
        <v>7.3959049112618414E-2</v>
      </c>
      <c r="U105" s="6">
        <f t="shared" si="31"/>
        <v>0.12326352360795918</v>
      </c>
      <c r="V105" s="5">
        <v>0</v>
      </c>
      <c r="W105" s="31">
        <f t="shared" si="37"/>
        <v>0</v>
      </c>
      <c r="X105" s="31">
        <f t="shared" si="38"/>
        <v>0</v>
      </c>
      <c r="Y105" s="31">
        <f t="shared" si="39"/>
        <v>0</v>
      </c>
      <c r="Z105" s="31"/>
      <c r="AA105" s="31"/>
      <c r="AB105" s="31"/>
      <c r="AC105" s="31"/>
      <c r="AD105" s="31"/>
      <c r="AE105" s="5">
        <v>0</v>
      </c>
      <c r="AF105" s="5">
        <v>0</v>
      </c>
      <c r="AG105" s="5">
        <v>0</v>
      </c>
      <c r="AH105" s="5">
        <v>0</v>
      </c>
      <c r="AI105" s="8">
        <f t="shared" si="17"/>
        <v>0</v>
      </c>
      <c r="AJ105" s="8">
        <f t="shared" si="18"/>
        <v>0</v>
      </c>
      <c r="AK105" s="8">
        <f t="shared" si="19"/>
        <v>0</v>
      </c>
      <c r="AL105" s="8">
        <f t="shared" si="20"/>
        <v>0</v>
      </c>
      <c r="AM105" s="5">
        <f t="shared" si="21"/>
        <v>615000</v>
      </c>
      <c r="AN105" s="9">
        <f t="shared" si="26"/>
        <v>9.2450564473382096E-2</v>
      </c>
      <c r="AO105" s="9">
        <f t="shared" si="35"/>
        <v>7.3959049112618414E-2</v>
      </c>
      <c r="AP105" s="9">
        <f t="shared" si="36"/>
        <v>0.12326352360795918</v>
      </c>
      <c r="AQ105" s="12"/>
      <c r="AR105" s="27"/>
    </row>
    <row r="106" spans="1:44" ht="32.85" customHeight="1" x14ac:dyDescent="0.25">
      <c r="A106" s="1">
        <v>37</v>
      </c>
      <c r="B106" s="2">
        <v>100</v>
      </c>
      <c r="C106" s="1">
        <v>167.18311822300001</v>
      </c>
      <c r="D106" s="1">
        <v>31</v>
      </c>
      <c r="E106" s="2" t="s">
        <v>126</v>
      </c>
      <c r="F106" s="14" t="s">
        <v>29</v>
      </c>
      <c r="G106" s="14" t="s">
        <v>399</v>
      </c>
      <c r="H106" s="15" t="s">
        <v>66</v>
      </c>
      <c r="I106" s="3" t="s">
        <v>31</v>
      </c>
      <c r="J106" s="1">
        <v>10.616</v>
      </c>
      <c r="K106" s="1">
        <v>13.27</v>
      </c>
      <c r="L106" s="1">
        <v>7.9619999999999997</v>
      </c>
      <c r="M106" s="4">
        <f t="shared" si="27"/>
        <v>334786176.00000006</v>
      </c>
      <c r="N106" s="4">
        <f t="shared" si="28"/>
        <v>418482719.99999994</v>
      </c>
      <c r="O106" s="4">
        <f t="shared" si="29"/>
        <v>251089631.99999997</v>
      </c>
      <c r="P106" s="30">
        <v>81718.788418735101</v>
      </c>
      <c r="Q106" s="30">
        <v>167183118.203677</v>
      </c>
      <c r="R106" s="5">
        <v>0</v>
      </c>
      <c r="S106" s="9">
        <f t="shared" si="25"/>
        <v>0</v>
      </c>
      <c r="T106" s="9">
        <f t="shared" si="30"/>
        <v>0</v>
      </c>
      <c r="U106" s="9">
        <f t="shared" si="31"/>
        <v>0</v>
      </c>
      <c r="V106" s="5">
        <v>6511600</v>
      </c>
      <c r="W106" s="31">
        <f t="shared" si="37"/>
        <v>1.9450026514834349</v>
      </c>
      <c r="X106" s="31">
        <f t="shared" si="38"/>
        <v>1.5560021211867483</v>
      </c>
      <c r="Y106" s="31">
        <f t="shared" si="39"/>
        <v>2.5933368686445806</v>
      </c>
      <c r="Z106" s="31"/>
      <c r="AA106" s="31"/>
      <c r="AB106" s="31"/>
      <c r="AC106" s="31"/>
      <c r="AD106" s="31"/>
      <c r="AE106" s="5">
        <v>0</v>
      </c>
      <c r="AF106" s="5">
        <v>0</v>
      </c>
      <c r="AG106" s="5">
        <v>0</v>
      </c>
      <c r="AH106" s="5">
        <v>0</v>
      </c>
      <c r="AI106" s="8">
        <f t="shared" si="17"/>
        <v>0</v>
      </c>
      <c r="AJ106" s="8">
        <f t="shared" si="18"/>
        <v>0</v>
      </c>
      <c r="AK106" s="8">
        <f t="shared" si="19"/>
        <v>0</v>
      </c>
      <c r="AL106" s="8">
        <f t="shared" si="20"/>
        <v>0</v>
      </c>
      <c r="AM106" s="5">
        <f t="shared" si="21"/>
        <v>0</v>
      </c>
      <c r="AN106" s="9">
        <f t="shared" si="26"/>
        <v>0</v>
      </c>
      <c r="AO106" s="9">
        <f t="shared" si="35"/>
        <v>0</v>
      </c>
      <c r="AP106" s="9">
        <f t="shared" si="36"/>
        <v>0</v>
      </c>
      <c r="AQ106" s="12"/>
      <c r="AR106" s="27"/>
    </row>
    <row r="107" spans="1:44" ht="32.85" customHeight="1" x14ac:dyDescent="0.25">
      <c r="A107" s="1">
        <v>38</v>
      </c>
      <c r="B107" s="2">
        <v>101</v>
      </c>
      <c r="C107" s="1">
        <v>247.065626361</v>
      </c>
      <c r="D107" s="1">
        <v>32</v>
      </c>
      <c r="E107" s="2" t="s">
        <v>153</v>
      </c>
      <c r="F107" s="14" t="s">
        <v>29</v>
      </c>
      <c r="G107" s="14" t="s">
        <v>400</v>
      </c>
      <c r="H107" s="15" t="s">
        <v>66</v>
      </c>
      <c r="I107" s="3" t="s">
        <v>31</v>
      </c>
      <c r="J107" s="1">
        <v>16.495999999999999</v>
      </c>
      <c r="K107" s="1">
        <v>20.62</v>
      </c>
      <c r="L107" s="1">
        <v>12.372</v>
      </c>
      <c r="M107" s="4">
        <f t="shared" si="27"/>
        <v>520217855.99999994</v>
      </c>
      <c r="N107" s="4">
        <f t="shared" si="28"/>
        <v>650272320</v>
      </c>
      <c r="O107" s="4">
        <f t="shared" si="29"/>
        <v>390163391.99999994</v>
      </c>
      <c r="P107" s="30">
        <v>93211.424771531005</v>
      </c>
      <c r="Q107" s="30">
        <v>247065626.03177801</v>
      </c>
      <c r="R107" s="5">
        <v>0</v>
      </c>
      <c r="S107" s="9">
        <f t="shared" si="25"/>
        <v>0</v>
      </c>
      <c r="T107" s="9">
        <f t="shared" si="30"/>
        <v>0</v>
      </c>
      <c r="U107" s="9">
        <f t="shared" si="31"/>
        <v>0</v>
      </c>
      <c r="V107" s="5">
        <v>0</v>
      </c>
      <c r="W107" s="31">
        <f t="shared" si="37"/>
        <v>0</v>
      </c>
      <c r="X107" s="31">
        <f t="shared" si="38"/>
        <v>0</v>
      </c>
      <c r="Y107" s="31">
        <f t="shared" si="39"/>
        <v>0</v>
      </c>
      <c r="Z107" s="31"/>
      <c r="AA107" s="31"/>
      <c r="AB107" s="31"/>
      <c r="AC107" s="31"/>
      <c r="AD107" s="31"/>
      <c r="AE107" s="5">
        <v>0</v>
      </c>
      <c r="AF107" s="5">
        <v>0</v>
      </c>
      <c r="AG107" s="5">
        <v>0</v>
      </c>
      <c r="AH107" s="5">
        <v>0</v>
      </c>
      <c r="AI107" s="8">
        <f t="shared" si="17"/>
        <v>0</v>
      </c>
      <c r="AJ107" s="8">
        <f t="shared" si="18"/>
        <v>0</v>
      </c>
      <c r="AK107" s="8">
        <f t="shared" si="19"/>
        <v>0</v>
      </c>
      <c r="AL107" s="8">
        <f t="shared" si="20"/>
        <v>0</v>
      </c>
      <c r="AM107" s="5">
        <f t="shared" si="21"/>
        <v>0</v>
      </c>
      <c r="AN107" s="9">
        <f t="shared" si="26"/>
        <v>0</v>
      </c>
      <c r="AO107" s="9">
        <f t="shared" si="35"/>
        <v>0</v>
      </c>
      <c r="AP107" s="9">
        <f t="shared" si="36"/>
        <v>0</v>
      </c>
      <c r="AQ107" s="12"/>
      <c r="AR107" s="27"/>
    </row>
    <row r="108" spans="1:44" ht="32.85" customHeight="1" x14ac:dyDescent="0.25">
      <c r="A108" s="1">
        <v>39</v>
      </c>
      <c r="B108" s="2">
        <v>102</v>
      </c>
      <c r="C108" s="1">
        <v>40.876642052299999</v>
      </c>
      <c r="D108" s="1">
        <v>33</v>
      </c>
      <c r="E108" s="2" t="s">
        <v>218</v>
      </c>
      <c r="F108" s="14" t="s">
        <v>401</v>
      </c>
      <c r="G108" s="14" t="s">
        <v>402</v>
      </c>
      <c r="H108" s="15" t="s">
        <v>1</v>
      </c>
      <c r="I108" s="3" t="s">
        <v>31</v>
      </c>
      <c r="J108" s="1">
        <v>2.778</v>
      </c>
      <c r="K108" s="1">
        <v>3.4729999999999999</v>
      </c>
      <c r="L108" s="1">
        <v>2.0830000000000002</v>
      </c>
      <c r="M108" s="4">
        <f t="shared" si="27"/>
        <v>87607008</v>
      </c>
      <c r="N108" s="4">
        <f t="shared" si="28"/>
        <v>109524527.99999999</v>
      </c>
      <c r="O108" s="4">
        <f t="shared" si="29"/>
        <v>65689488.000000007</v>
      </c>
      <c r="P108" s="30">
        <v>31815.878602093599</v>
      </c>
      <c r="Q108" s="30">
        <v>40876642.078413703</v>
      </c>
      <c r="R108" s="5">
        <v>0</v>
      </c>
      <c r="S108" s="9">
        <f t="shared" si="25"/>
        <v>0</v>
      </c>
      <c r="T108" s="9">
        <f t="shared" si="30"/>
        <v>0</v>
      </c>
      <c r="U108" s="9">
        <f t="shared" si="31"/>
        <v>0</v>
      </c>
      <c r="V108" s="5">
        <v>0</v>
      </c>
      <c r="W108" s="31">
        <f t="shared" si="37"/>
        <v>0</v>
      </c>
      <c r="X108" s="31">
        <f t="shared" si="38"/>
        <v>0</v>
      </c>
      <c r="Y108" s="31">
        <f t="shared" si="39"/>
        <v>0</v>
      </c>
      <c r="Z108" s="31"/>
      <c r="AA108" s="31"/>
      <c r="AB108" s="31"/>
      <c r="AC108" s="31"/>
      <c r="AD108" s="31"/>
      <c r="AE108" s="5">
        <v>0</v>
      </c>
      <c r="AF108" s="5">
        <v>0</v>
      </c>
      <c r="AG108" s="5">
        <v>0</v>
      </c>
      <c r="AH108" s="5">
        <v>0</v>
      </c>
      <c r="AI108" s="8">
        <f t="shared" si="17"/>
        <v>0</v>
      </c>
      <c r="AJ108" s="8">
        <f t="shared" si="18"/>
        <v>0</v>
      </c>
      <c r="AK108" s="8">
        <f t="shared" si="19"/>
        <v>0</v>
      </c>
      <c r="AL108" s="8">
        <f t="shared" si="20"/>
        <v>0</v>
      </c>
      <c r="AM108" s="5">
        <f t="shared" si="21"/>
        <v>0</v>
      </c>
      <c r="AN108" s="9">
        <f t="shared" si="26"/>
        <v>0</v>
      </c>
      <c r="AO108" s="9">
        <f t="shared" si="35"/>
        <v>0</v>
      </c>
      <c r="AP108" s="9">
        <f t="shared" si="36"/>
        <v>0</v>
      </c>
      <c r="AQ108" s="12"/>
      <c r="AR108" s="27"/>
    </row>
    <row r="109" spans="1:44" ht="32.85" customHeight="1" x14ac:dyDescent="0.25">
      <c r="A109" s="1">
        <v>40</v>
      </c>
      <c r="B109" s="2">
        <v>103</v>
      </c>
      <c r="C109" s="1">
        <v>95.875800138200006</v>
      </c>
      <c r="D109" s="1">
        <v>34</v>
      </c>
      <c r="E109" s="2" t="s">
        <v>147</v>
      </c>
      <c r="F109" s="14" t="s">
        <v>315</v>
      </c>
      <c r="G109" s="14" t="s">
        <v>302</v>
      </c>
      <c r="H109" s="15" t="s">
        <v>1</v>
      </c>
      <c r="I109" s="3" t="s">
        <v>31</v>
      </c>
      <c r="J109" s="1">
        <v>1.2030000000000001</v>
      </c>
      <c r="K109" s="1">
        <v>1.504</v>
      </c>
      <c r="L109" s="1">
        <v>0.90200000000000002</v>
      </c>
      <c r="M109" s="4">
        <f t="shared" si="27"/>
        <v>37937808.000000007</v>
      </c>
      <c r="N109" s="4">
        <f t="shared" si="28"/>
        <v>47430144</v>
      </c>
      <c r="O109" s="4">
        <f t="shared" si="29"/>
        <v>28445472</v>
      </c>
      <c r="P109" s="30">
        <v>40464.2932043892</v>
      </c>
      <c r="Q109" s="30">
        <v>95875800.254310802</v>
      </c>
      <c r="R109" s="5">
        <v>0</v>
      </c>
      <c r="S109" s="9">
        <f t="shared" si="25"/>
        <v>0</v>
      </c>
      <c r="T109" s="9">
        <f t="shared" si="30"/>
        <v>0</v>
      </c>
      <c r="U109" s="9">
        <f t="shared" si="31"/>
        <v>0</v>
      </c>
      <c r="V109" s="5">
        <v>0</v>
      </c>
      <c r="W109" s="31">
        <f t="shared" si="37"/>
        <v>0</v>
      </c>
      <c r="X109" s="31">
        <f t="shared" si="38"/>
        <v>0</v>
      </c>
      <c r="Y109" s="31">
        <f t="shared" si="39"/>
        <v>0</v>
      </c>
      <c r="Z109" s="31"/>
      <c r="AA109" s="31"/>
      <c r="AB109" s="31"/>
      <c r="AC109" s="31"/>
      <c r="AD109" s="31"/>
      <c r="AE109" s="5">
        <v>0</v>
      </c>
      <c r="AF109" s="5">
        <v>0</v>
      </c>
      <c r="AG109" s="5">
        <v>0</v>
      </c>
      <c r="AH109" s="5">
        <v>0</v>
      </c>
      <c r="AI109" s="8">
        <f t="shared" si="17"/>
        <v>0</v>
      </c>
      <c r="AJ109" s="8">
        <f t="shared" si="18"/>
        <v>0</v>
      </c>
      <c r="AK109" s="8">
        <f t="shared" si="19"/>
        <v>0</v>
      </c>
      <c r="AL109" s="8">
        <f t="shared" si="20"/>
        <v>0</v>
      </c>
      <c r="AM109" s="5">
        <f t="shared" si="21"/>
        <v>0</v>
      </c>
      <c r="AN109" s="9">
        <f t="shared" si="26"/>
        <v>0</v>
      </c>
      <c r="AO109" s="9">
        <f t="shared" si="35"/>
        <v>0</v>
      </c>
      <c r="AP109" s="9">
        <f t="shared" si="36"/>
        <v>0</v>
      </c>
      <c r="AQ109" s="12"/>
      <c r="AR109" s="27"/>
    </row>
    <row r="110" spans="1:44" ht="32.85" customHeight="1" x14ac:dyDescent="0.25">
      <c r="A110" s="1">
        <v>41</v>
      </c>
      <c r="B110" s="2">
        <v>104</v>
      </c>
      <c r="C110" s="1">
        <v>129.886308563</v>
      </c>
      <c r="D110" s="1">
        <v>35</v>
      </c>
      <c r="E110" s="2" t="s">
        <v>94</v>
      </c>
      <c r="F110" s="14" t="s">
        <v>401</v>
      </c>
      <c r="G110" s="14" t="s">
        <v>403</v>
      </c>
      <c r="H110" s="15" t="s">
        <v>1</v>
      </c>
      <c r="I110" s="3" t="s">
        <v>31</v>
      </c>
      <c r="J110" s="1">
        <v>1.5429999999999999</v>
      </c>
      <c r="K110" s="1">
        <v>1.929</v>
      </c>
      <c r="L110" s="1">
        <v>1.157</v>
      </c>
      <c r="M110" s="4">
        <f t="shared" si="27"/>
        <v>48660048.000000007</v>
      </c>
      <c r="N110" s="4">
        <f t="shared" si="28"/>
        <v>60832944</v>
      </c>
      <c r="O110" s="4">
        <f t="shared" si="29"/>
        <v>36487151.999999993</v>
      </c>
      <c r="P110" s="30">
        <v>57052.996691106702</v>
      </c>
      <c r="Q110" s="30">
        <v>129886308.517379</v>
      </c>
      <c r="R110" s="5">
        <v>0</v>
      </c>
      <c r="S110" s="9">
        <f t="shared" si="25"/>
        <v>0</v>
      </c>
      <c r="T110" s="9">
        <f t="shared" si="30"/>
        <v>0</v>
      </c>
      <c r="U110" s="9">
        <f t="shared" si="31"/>
        <v>0</v>
      </c>
      <c r="V110" s="5">
        <v>0</v>
      </c>
      <c r="W110" s="31">
        <f t="shared" si="37"/>
        <v>0</v>
      </c>
      <c r="X110" s="31">
        <f t="shared" si="38"/>
        <v>0</v>
      </c>
      <c r="Y110" s="31">
        <f t="shared" si="39"/>
        <v>0</v>
      </c>
      <c r="Z110" s="31"/>
      <c r="AA110" s="31"/>
      <c r="AB110" s="31"/>
      <c r="AC110" s="31"/>
      <c r="AD110" s="31"/>
      <c r="AE110" s="5">
        <v>0</v>
      </c>
      <c r="AF110" s="5">
        <v>0</v>
      </c>
      <c r="AG110" s="5">
        <v>0</v>
      </c>
      <c r="AH110" s="5">
        <v>0</v>
      </c>
      <c r="AI110" s="8">
        <f t="shared" si="17"/>
        <v>0</v>
      </c>
      <c r="AJ110" s="8">
        <f t="shared" si="18"/>
        <v>0</v>
      </c>
      <c r="AK110" s="8">
        <f t="shared" si="19"/>
        <v>0</v>
      </c>
      <c r="AL110" s="8">
        <f t="shared" si="20"/>
        <v>0</v>
      </c>
      <c r="AM110" s="5">
        <f t="shared" si="21"/>
        <v>0</v>
      </c>
      <c r="AN110" s="9">
        <f t="shared" si="26"/>
        <v>0</v>
      </c>
      <c r="AO110" s="9">
        <f t="shared" si="35"/>
        <v>0</v>
      </c>
      <c r="AP110" s="9">
        <f t="shared" si="36"/>
        <v>0</v>
      </c>
      <c r="AQ110" s="12"/>
      <c r="AR110" s="27"/>
    </row>
    <row r="111" spans="1:44" ht="32.85" customHeight="1" x14ac:dyDescent="0.25">
      <c r="A111" s="1">
        <v>43</v>
      </c>
      <c r="B111" s="2">
        <v>105</v>
      </c>
      <c r="C111" s="1">
        <v>284.46183844900003</v>
      </c>
      <c r="D111" s="1">
        <v>36</v>
      </c>
      <c r="E111" s="2" t="s">
        <v>93</v>
      </c>
      <c r="F111" s="14" t="s">
        <v>404</v>
      </c>
      <c r="G111" s="14" t="s">
        <v>405</v>
      </c>
      <c r="H111" s="15" t="s">
        <v>13</v>
      </c>
      <c r="I111" s="3" t="s">
        <v>31</v>
      </c>
      <c r="J111" s="1">
        <v>2.9630000000000001</v>
      </c>
      <c r="K111" s="1">
        <v>3.7040000000000002</v>
      </c>
      <c r="L111" s="1">
        <v>2.222</v>
      </c>
      <c r="M111" s="4">
        <f t="shared" si="27"/>
        <v>93441168</v>
      </c>
      <c r="N111" s="4">
        <f t="shared" si="28"/>
        <v>116809344.00000001</v>
      </c>
      <c r="O111" s="4">
        <f t="shared" si="29"/>
        <v>70072992</v>
      </c>
      <c r="P111" s="30">
        <v>90813.562981414696</v>
      </c>
      <c r="Q111" s="30">
        <v>284461838.28255898</v>
      </c>
      <c r="R111" s="5">
        <v>0</v>
      </c>
      <c r="S111" s="9">
        <f t="shared" si="25"/>
        <v>0</v>
      </c>
      <c r="T111" s="9">
        <f t="shared" si="30"/>
        <v>0</v>
      </c>
      <c r="U111" s="9">
        <f t="shared" si="31"/>
        <v>0</v>
      </c>
      <c r="V111" s="5">
        <v>15768000</v>
      </c>
      <c r="W111" s="31">
        <f t="shared" si="37"/>
        <v>16.874789065136685</v>
      </c>
      <c r="X111" s="31">
        <f t="shared" si="38"/>
        <v>13.498920086393086</v>
      </c>
      <c r="Y111" s="31">
        <f t="shared" si="39"/>
        <v>22.502250225022504</v>
      </c>
      <c r="Z111" s="31"/>
      <c r="AA111" s="31"/>
      <c r="AB111" s="31"/>
      <c r="AC111" s="31"/>
      <c r="AD111" s="31"/>
      <c r="AE111" s="5">
        <v>0</v>
      </c>
      <c r="AF111" s="5">
        <v>0</v>
      </c>
      <c r="AG111" s="5">
        <v>0</v>
      </c>
      <c r="AH111" s="5">
        <v>0</v>
      </c>
      <c r="AI111" s="8">
        <f t="shared" si="17"/>
        <v>0</v>
      </c>
      <c r="AJ111" s="8">
        <f t="shared" si="18"/>
        <v>0</v>
      </c>
      <c r="AK111" s="8">
        <f t="shared" si="19"/>
        <v>0</v>
      </c>
      <c r="AL111" s="8">
        <f t="shared" si="20"/>
        <v>0</v>
      </c>
      <c r="AM111" s="5">
        <f t="shared" si="21"/>
        <v>0</v>
      </c>
      <c r="AN111" s="9">
        <f t="shared" si="26"/>
        <v>0</v>
      </c>
      <c r="AO111" s="9">
        <f t="shared" si="35"/>
        <v>0</v>
      </c>
      <c r="AP111" s="9">
        <f t="shared" si="36"/>
        <v>0</v>
      </c>
      <c r="AQ111" s="12"/>
      <c r="AR111" s="27"/>
    </row>
    <row r="112" spans="1:44" ht="32.85" customHeight="1" x14ac:dyDescent="0.25">
      <c r="A112" s="1">
        <v>44</v>
      </c>
      <c r="B112" s="2">
        <v>106</v>
      </c>
      <c r="C112" s="1">
        <v>107.14500144199999</v>
      </c>
      <c r="D112" s="1">
        <v>37</v>
      </c>
      <c r="E112" s="2" t="s">
        <v>219</v>
      </c>
      <c r="F112" s="14" t="s">
        <v>62</v>
      </c>
      <c r="G112" s="14" t="s">
        <v>406</v>
      </c>
      <c r="H112" s="15" t="s">
        <v>9</v>
      </c>
      <c r="I112" s="3" t="s">
        <v>31</v>
      </c>
      <c r="J112" s="1">
        <v>2.403</v>
      </c>
      <c r="K112" s="1">
        <v>3.004</v>
      </c>
      <c r="L112" s="1">
        <v>1.802</v>
      </c>
      <c r="M112" s="4">
        <f t="shared" si="27"/>
        <v>75781008</v>
      </c>
      <c r="N112" s="4">
        <f t="shared" si="28"/>
        <v>94734144.000000015</v>
      </c>
      <c r="O112" s="4">
        <f t="shared" si="29"/>
        <v>56827872.000000007</v>
      </c>
      <c r="P112" s="30">
        <v>60932.215965016898</v>
      </c>
      <c r="Q112" s="30">
        <v>107145001.390977</v>
      </c>
      <c r="R112" s="5">
        <v>0</v>
      </c>
      <c r="S112" s="9">
        <f t="shared" si="25"/>
        <v>0</v>
      </c>
      <c r="T112" s="9">
        <f t="shared" si="30"/>
        <v>0</v>
      </c>
      <c r="U112" s="9">
        <f t="shared" si="31"/>
        <v>0</v>
      </c>
      <c r="V112" s="5">
        <v>1419120</v>
      </c>
      <c r="W112" s="31">
        <f t="shared" si="37"/>
        <v>1.8726591760299625</v>
      </c>
      <c r="X112" s="31">
        <f t="shared" si="38"/>
        <v>1.4980026631158454</v>
      </c>
      <c r="Y112" s="31">
        <f t="shared" si="39"/>
        <v>2.4972253052164257</v>
      </c>
      <c r="Z112" s="31"/>
      <c r="AA112" s="31"/>
      <c r="AB112" s="31"/>
      <c r="AC112" s="31"/>
      <c r="AD112" s="31"/>
      <c r="AE112" s="5">
        <v>0</v>
      </c>
      <c r="AF112" s="5">
        <v>0</v>
      </c>
      <c r="AG112" s="5">
        <v>0</v>
      </c>
      <c r="AH112" s="5">
        <v>0</v>
      </c>
      <c r="AI112" s="8">
        <f t="shared" si="17"/>
        <v>0</v>
      </c>
      <c r="AJ112" s="8">
        <f t="shared" si="18"/>
        <v>0</v>
      </c>
      <c r="AK112" s="8">
        <f t="shared" si="19"/>
        <v>0</v>
      </c>
      <c r="AL112" s="8">
        <f t="shared" si="20"/>
        <v>0</v>
      </c>
      <c r="AM112" s="5">
        <f t="shared" si="21"/>
        <v>0</v>
      </c>
      <c r="AN112" s="9">
        <f t="shared" si="26"/>
        <v>0</v>
      </c>
      <c r="AO112" s="9">
        <f t="shared" si="35"/>
        <v>0</v>
      </c>
      <c r="AP112" s="9">
        <f t="shared" si="36"/>
        <v>0</v>
      </c>
      <c r="AQ112" s="12"/>
      <c r="AR112" s="27"/>
    </row>
    <row r="113" spans="1:44" ht="32.85" customHeight="1" x14ac:dyDescent="0.25">
      <c r="A113" s="1">
        <v>45</v>
      </c>
      <c r="B113" s="2">
        <v>107</v>
      </c>
      <c r="C113" s="1">
        <v>113.98873013399999</v>
      </c>
      <c r="D113" s="1">
        <v>38</v>
      </c>
      <c r="E113" s="2" t="s">
        <v>220</v>
      </c>
      <c r="F113" s="14" t="s">
        <v>62</v>
      </c>
      <c r="G113" s="14" t="s">
        <v>407</v>
      </c>
      <c r="H113" s="15" t="s">
        <v>1</v>
      </c>
      <c r="I113" s="3" t="s">
        <v>31</v>
      </c>
      <c r="J113" s="1">
        <v>6.3550000000000004</v>
      </c>
      <c r="K113" s="1">
        <v>7.944</v>
      </c>
      <c r="L113" s="1">
        <v>4.766</v>
      </c>
      <c r="M113" s="4">
        <f t="shared" si="27"/>
        <v>200411280</v>
      </c>
      <c r="N113" s="4">
        <f t="shared" si="28"/>
        <v>250521984</v>
      </c>
      <c r="O113" s="4">
        <f t="shared" si="29"/>
        <v>150300576</v>
      </c>
      <c r="P113" s="30">
        <v>60363.949923523898</v>
      </c>
      <c r="Q113" s="30">
        <v>113988730.16008601</v>
      </c>
      <c r="R113" s="5">
        <v>0</v>
      </c>
      <c r="S113" s="9">
        <f t="shared" si="25"/>
        <v>0</v>
      </c>
      <c r="T113" s="9">
        <f t="shared" si="30"/>
        <v>0</v>
      </c>
      <c r="U113" s="9">
        <f t="shared" si="31"/>
        <v>0</v>
      </c>
      <c r="V113" s="5">
        <v>0</v>
      </c>
      <c r="W113" s="31">
        <f t="shared" si="37"/>
        <v>0</v>
      </c>
      <c r="X113" s="31">
        <f t="shared" si="38"/>
        <v>0</v>
      </c>
      <c r="Y113" s="31">
        <f t="shared" si="39"/>
        <v>0</v>
      </c>
      <c r="Z113" s="31"/>
      <c r="AA113" s="31"/>
      <c r="AB113" s="31"/>
      <c r="AC113" s="31"/>
      <c r="AD113" s="31"/>
      <c r="AE113" s="5">
        <v>0</v>
      </c>
      <c r="AF113" s="5">
        <v>0</v>
      </c>
      <c r="AG113" s="5">
        <v>0</v>
      </c>
      <c r="AH113" s="5">
        <v>0</v>
      </c>
      <c r="AI113" s="8">
        <f t="shared" si="17"/>
        <v>0</v>
      </c>
      <c r="AJ113" s="8">
        <f t="shared" si="18"/>
        <v>0</v>
      </c>
      <c r="AK113" s="8">
        <f t="shared" si="19"/>
        <v>0</v>
      </c>
      <c r="AL113" s="8">
        <f t="shared" si="20"/>
        <v>0</v>
      </c>
      <c r="AM113" s="5">
        <f t="shared" si="21"/>
        <v>0</v>
      </c>
      <c r="AN113" s="9">
        <f t="shared" si="26"/>
        <v>0</v>
      </c>
      <c r="AO113" s="9">
        <f t="shared" si="35"/>
        <v>0</v>
      </c>
      <c r="AP113" s="9">
        <f t="shared" si="36"/>
        <v>0</v>
      </c>
      <c r="AQ113" s="12"/>
      <c r="AR113" s="27"/>
    </row>
    <row r="114" spans="1:44" ht="32.85" customHeight="1" x14ac:dyDescent="0.25">
      <c r="A114" s="1">
        <v>46</v>
      </c>
      <c r="B114" s="2">
        <v>108</v>
      </c>
      <c r="C114" s="1">
        <v>42.808782978000004</v>
      </c>
      <c r="D114" s="1">
        <v>39</v>
      </c>
      <c r="E114" s="2" t="s">
        <v>130</v>
      </c>
      <c r="F114" s="14" t="s">
        <v>62</v>
      </c>
      <c r="G114" s="14" t="s">
        <v>549</v>
      </c>
      <c r="H114" s="15" t="s">
        <v>9</v>
      </c>
      <c r="I114" s="3" t="s">
        <v>31</v>
      </c>
      <c r="J114" s="1">
        <v>0.622</v>
      </c>
      <c r="K114" s="1">
        <v>0.77700000000000002</v>
      </c>
      <c r="L114" s="1">
        <v>0.46700000000000003</v>
      </c>
      <c r="M114" s="4">
        <f t="shared" si="27"/>
        <v>19615392</v>
      </c>
      <c r="N114" s="4">
        <f t="shared" si="28"/>
        <v>24503472</v>
      </c>
      <c r="O114" s="4">
        <f t="shared" si="29"/>
        <v>14727312.000000002</v>
      </c>
      <c r="P114" s="30">
        <v>29384.648804261698</v>
      </c>
      <c r="Q114" s="30">
        <v>42808783.017719902</v>
      </c>
      <c r="R114" s="5">
        <v>378423</v>
      </c>
      <c r="S114" s="6">
        <f t="shared" ref="S114:S145" si="40">100*R114/M114</f>
        <v>1.9292145678251038</v>
      </c>
      <c r="T114" s="6">
        <f t="shared" si="30"/>
        <v>1.54436481491276</v>
      </c>
      <c r="U114" s="6">
        <f t="shared" si="31"/>
        <v>2.5695320368034569</v>
      </c>
      <c r="V114" s="5">
        <v>0</v>
      </c>
      <c r="W114" s="31">
        <f t="shared" si="37"/>
        <v>0</v>
      </c>
      <c r="X114" s="31">
        <f t="shared" si="38"/>
        <v>0</v>
      </c>
      <c r="Y114" s="31">
        <f t="shared" si="39"/>
        <v>0</v>
      </c>
      <c r="Z114" s="31"/>
      <c r="AA114" s="31"/>
      <c r="AB114" s="31"/>
      <c r="AC114" s="31"/>
      <c r="AD114" s="31"/>
      <c r="AE114" s="5">
        <v>0</v>
      </c>
      <c r="AF114" s="5">
        <v>0</v>
      </c>
      <c r="AG114" s="5">
        <v>0</v>
      </c>
      <c r="AH114" s="5">
        <v>0</v>
      </c>
      <c r="AI114" s="8">
        <f t="shared" si="17"/>
        <v>0</v>
      </c>
      <c r="AJ114" s="8">
        <f t="shared" si="18"/>
        <v>0</v>
      </c>
      <c r="AK114" s="8">
        <f t="shared" si="19"/>
        <v>0</v>
      </c>
      <c r="AL114" s="8">
        <f t="shared" si="20"/>
        <v>0</v>
      </c>
      <c r="AM114" s="5">
        <f t="shared" si="21"/>
        <v>378423</v>
      </c>
      <c r="AN114" s="9">
        <f t="shared" ref="AN114:AN145" si="41">100*AM114/M114</f>
        <v>1.9292145678251038</v>
      </c>
      <c r="AO114" s="9">
        <f t="shared" si="35"/>
        <v>1.54436481491276</v>
      </c>
      <c r="AP114" s="9">
        <f t="shared" si="36"/>
        <v>2.5695320368034569</v>
      </c>
      <c r="AQ114" s="12"/>
      <c r="AR114" s="27"/>
    </row>
    <row r="115" spans="1:44" ht="32.85" customHeight="1" x14ac:dyDescent="0.25">
      <c r="A115" s="1">
        <v>47</v>
      </c>
      <c r="B115" s="2">
        <v>109</v>
      </c>
      <c r="C115" s="1">
        <v>107.39629973</v>
      </c>
      <c r="D115" s="1">
        <v>40</v>
      </c>
      <c r="E115" s="2" t="s">
        <v>78</v>
      </c>
      <c r="F115" s="14" t="s">
        <v>62</v>
      </c>
      <c r="G115" s="14" t="s">
        <v>408</v>
      </c>
      <c r="H115" s="15" t="s">
        <v>1</v>
      </c>
      <c r="I115" s="3" t="s">
        <v>31</v>
      </c>
      <c r="J115" s="1">
        <v>3.3130000000000002</v>
      </c>
      <c r="K115" s="1">
        <v>4.141</v>
      </c>
      <c r="L115" s="1">
        <v>2.4849999999999999</v>
      </c>
      <c r="M115" s="4">
        <f t="shared" si="27"/>
        <v>104478767.99999999</v>
      </c>
      <c r="N115" s="4">
        <f t="shared" si="28"/>
        <v>130590576.00000001</v>
      </c>
      <c r="O115" s="4">
        <f t="shared" si="29"/>
        <v>78366960</v>
      </c>
      <c r="P115" s="30">
        <v>61975.011573277203</v>
      </c>
      <c r="Q115" s="30">
        <v>107396299.770042</v>
      </c>
      <c r="R115" s="5">
        <v>38720</v>
      </c>
      <c r="S115" s="6">
        <f t="shared" si="40"/>
        <v>3.7060161352591756E-2</v>
      </c>
      <c r="T115" s="6">
        <f t="shared" si="30"/>
        <v>2.964991899568618E-2</v>
      </c>
      <c r="U115" s="6">
        <f t="shared" si="31"/>
        <v>4.9408577288183694E-2</v>
      </c>
      <c r="V115" s="5">
        <v>0</v>
      </c>
      <c r="W115" s="31">
        <f t="shared" si="37"/>
        <v>0</v>
      </c>
      <c r="X115" s="31">
        <f t="shared" si="38"/>
        <v>0</v>
      </c>
      <c r="Y115" s="31">
        <f t="shared" si="39"/>
        <v>0</v>
      </c>
      <c r="Z115" s="31"/>
      <c r="AA115" s="31"/>
      <c r="AB115" s="31"/>
      <c r="AC115" s="31"/>
      <c r="AD115" s="31"/>
      <c r="AE115" s="5">
        <v>0</v>
      </c>
      <c r="AF115" s="5">
        <v>0</v>
      </c>
      <c r="AG115" s="5">
        <v>0</v>
      </c>
      <c r="AH115" s="5">
        <v>0</v>
      </c>
      <c r="AI115" s="8">
        <f t="shared" si="17"/>
        <v>0</v>
      </c>
      <c r="AJ115" s="8">
        <f t="shared" si="18"/>
        <v>0</v>
      </c>
      <c r="AK115" s="8">
        <f t="shared" si="19"/>
        <v>0</v>
      </c>
      <c r="AL115" s="8">
        <f t="shared" si="20"/>
        <v>0</v>
      </c>
      <c r="AM115" s="5">
        <f t="shared" si="21"/>
        <v>38720</v>
      </c>
      <c r="AN115" s="9">
        <f t="shared" si="41"/>
        <v>3.7060161352591756E-2</v>
      </c>
      <c r="AO115" s="9">
        <f t="shared" si="35"/>
        <v>2.964991899568618E-2</v>
      </c>
      <c r="AP115" s="9">
        <f t="shared" si="36"/>
        <v>4.9408577288183694E-2</v>
      </c>
      <c r="AQ115" s="12"/>
      <c r="AR115" s="27"/>
    </row>
    <row r="116" spans="1:44" ht="32.85" customHeight="1" x14ac:dyDescent="0.25">
      <c r="A116" s="1">
        <v>48</v>
      </c>
      <c r="B116" s="2">
        <v>110</v>
      </c>
      <c r="C116" s="1">
        <v>73.343939904300001</v>
      </c>
      <c r="D116" s="1">
        <v>41</v>
      </c>
      <c r="E116" s="2" t="s">
        <v>129</v>
      </c>
      <c r="F116" s="14" t="s">
        <v>409</v>
      </c>
      <c r="G116" s="14" t="s">
        <v>410</v>
      </c>
      <c r="H116" s="15" t="s">
        <v>9</v>
      </c>
      <c r="I116" s="3" t="s">
        <v>31</v>
      </c>
      <c r="J116" s="1">
        <v>0.96699999999999997</v>
      </c>
      <c r="K116" s="1">
        <v>1.2090000000000001</v>
      </c>
      <c r="L116" s="1">
        <v>0.72499999999999998</v>
      </c>
      <c r="M116" s="4">
        <f t="shared" ref="M116:M147" si="42">J116*60*60*24*365</f>
        <v>30495311.999999996</v>
      </c>
      <c r="N116" s="4">
        <f t="shared" si="28"/>
        <v>38127024</v>
      </c>
      <c r="O116" s="4">
        <f t="shared" si="29"/>
        <v>22863600</v>
      </c>
      <c r="P116" s="30">
        <v>39222.173409435098</v>
      </c>
      <c r="Q116" s="30">
        <v>73343940.002529904</v>
      </c>
      <c r="R116" s="5">
        <v>31535</v>
      </c>
      <c r="S116" s="6">
        <f t="shared" si="40"/>
        <v>0.10340933714664079</v>
      </c>
      <c r="T116" s="6">
        <f t="shared" si="30"/>
        <v>8.2710363127213915E-2</v>
      </c>
      <c r="U116" s="6">
        <f t="shared" si="31"/>
        <v>0.13792666071834705</v>
      </c>
      <c r="V116" s="5">
        <v>0</v>
      </c>
      <c r="W116" s="31">
        <f t="shared" si="37"/>
        <v>0</v>
      </c>
      <c r="X116" s="31">
        <f t="shared" si="38"/>
        <v>0</v>
      </c>
      <c r="Y116" s="31">
        <f t="shared" si="39"/>
        <v>0</v>
      </c>
      <c r="Z116" s="31"/>
      <c r="AA116" s="31"/>
      <c r="AB116" s="31"/>
      <c r="AC116" s="31"/>
      <c r="AD116" s="31"/>
      <c r="AE116" s="5">
        <v>0</v>
      </c>
      <c r="AF116" s="5">
        <v>0</v>
      </c>
      <c r="AG116" s="5">
        <v>0</v>
      </c>
      <c r="AH116" s="5">
        <v>0</v>
      </c>
      <c r="AI116" s="8">
        <f t="shared" si="17"/>
        <v>0</v>
      </c>
      <c r="AJ116" s="8">
        <f t="shared" si="18"/>
        <v>0</v>
      </c>
      <c r="AK116" s="8">
        <f t="shared" si="19"/>
        <v>0</v>
      </c>
      <c r="AL116" s="8">
        <f t="shared" si="20"/>
        <v>0</v>
      </c>
      <c r="AM116" s="5">
        <f t="shared" si="21"/>
        <v>31535</v>
      </c>
      <c r="AN116" s="9">
        <f t="shared" si="41"/>
        <v>0.10340933714664079</v>
      </c>
      <c r="AO116" s="9">
        <f t="shared" si="35"/>
        <v>8.2710363127213915E-2</v>
      </c>
      <c r="AP116" s="9">
        <f t="shared" si="36"/>
        <v>0.13792666071834705</v>
      </c>
      <c r="AQ116" s="12"/>
      <c r="AR116" s="27"/>
    </row>
    <row r="117" spans="1:44" ht="32.85" customHeight="1" x14ac:dyDescent="0.25">
      <c r="A117" s="1">
        <v>51</v>
      </c>
      <c r="B117" s="2">
        <v>111</v>
      </c>
      <c r="C117" s="1">
        <v>137.15118378400001</v>
      </c>
      <c r="D117" s="1">
        <v>42</v>
      </c>
      <c r="E117" s="2" t="s">
        <v>166</v>
      </c>
      <c r="F117" s="14" t="s">
        <v>411</v>
      </c>
      <c r="G117" s="14" t="s">
        <v>412</v>
      </c>
      <c r="H117" s="15" t="s">
        <v>13</v>
      </c>
      <c r="I117" s="3" t="s">
        <v>31</v>
      </c>
      <c r="J117" s="1">
        <v>1.613</v>
      </c>
      <c r="K117" s="1">
        <v>2.016</v>
      </c>
      <c r="L117" s="1">
        <v>1.21</v>
      </c>
      <c r="M117" s="4">
        <f t="shared" si="42"/>
        <v>50867568.000000007</v>
      </c>
      <c r="N117" s="4">
        <f t="shared" si="28"/>
        <v>63576576.000000007</v>
      </c>
      <c r="O117" s="4">
        <f t="shared" si="29"/>
        <v>38158560</v>
      </c>
      <c r="P117" s="30">
        <v>53703.346809387302</v>
      </c>
      <c r="Q117" s="30">
        <v>137151183.78386801</v>
      </c>
      <c r="R117" s="5">
        <v>0</v>
      </c>
      <c r="S117" s="9">
        <f t="shared" si="40"/>
        <v>0</v>
      </c>
      <c r="T117" s="9">
        <f t="shared" si="30"/>
        <v>0</v>
      </c>
      <c r="U117" s="9">
        <f t="shared" si="31"/>
        <v>0</v>
      </c>
      <c r="V117" s="5">
        <v>0</v>
      </c>
      <c r="W117" s="31">
        <f t="shared" si="37"/>
        <v>0</v>
      </c>
      <c r="X117" s="31">
        <f t="shared" si="38"/>
        <v>0</v>
      </c>
      <c r="Y117" s="31">
        <f t="shared" si="39"/>
        <v>0</v>
      </c>
      <c r="Z117" s="31"/>
      <c r="AA117" s="31"/>
      <c r="AB117" s="31"/>
      <c r="AC117" s="31"/>
      <c r="AD117" s="31"/>
      <c r="AE117" s="5">
        <v>0</v>
      </c>
      <c r="AF117" s="5">
        <v>0</v>
      </c>
      <c r="AG117" s="5">
        <v>9.5</v>
      </c>
      <c r="AH117" s="5">
        <v>0</v>
      </c>
      <c r="AI117" s="8">
        <f t="shared" si="17"/>
        <v>0</v>
      </c>
      <c r="AJ117" s="8">
        <f t="shared" si="18"/>
        <v>0</v>
      </c>
      <c r="AK117" s="8">
        <f t="shared" si="19"/>
        <v>9500</v>
      </c>
      <c r="AL117" s="8">
        <f t="shared" si="20"/>
        <v>0</v>
      </c>
      <c r="AM117" s="5">
        <f t="shared" si="21"/>
        <v>9500</v>
      </c>
      <c r="AN117" s="9">
        <f t="shared" si="41"/>
        <v>1.8675946921622041E-2</v>
      </c>
      <c r="AO117" s="9">
        <f t="shared" si="35"/>
        <v>1.4942610309809699E-2</v>
      </c>
      <c r="AP117" s="9">
        <f t="shared" si="36"/>
        <v>2.4896117673203599E-2</v>
      </c>
      <c r="AQ117" s="12"/>
      <c r="AR117" s="27"/>
    </row>
    <row r="118" spans="1:44" ht="32.85" customHeight="1" x14ac:dyDescent="0.25">
      <c r="A118" s="1">
        <v>52</v>
      </c>
      <c r="B118" s="2">
        <v>112</v>
      </c>
      <c r="C118" s="1">
        <v>220.11341542299999</v>
      </c>
      <c r="D118" s="1">
        <v>43</v>
      </c>
      <c r="E118" s="2" t="s">
        <v>141</v>
      </c>
      <c r="F118" s="14" t="s">
        <v>413</v>
      </c>
      <c r="G118" s="14" t="s">
        <v>414</v>
      </c>
      <c r="H118" s="15" t="s">
        <v>13</v>
      </c>
      <c r="I118" s="3" t="s">
        <v>31</v>
      </c>
      <c r="J118" s="1">
        <v>2.375</v>
      </c>
      <c r="K118" s="1">
        <v>2.9689999999999999</v>
      </c>
      <c r="L118" s="1">
        <v>1.7809999999999999</v>
      </c>
      <c r="M118" s="4">
        <f t="shared" si="42"/>
        <v>74898000</v>
      </c>
      <c r="N118" s="4">
        <f t="shared" si="28"/>
        <v>93630383.999999985</v>
      </c>
      <c r="O118" s="4">
        <f t="shared" si="29"/>
        <v>56165616.000000007</v>
      </c>
      <c r="P118" s="30">
        <v>89550.505388141697</v>
      </c>
      <c r="Q118" s="30">
        <v>220113415.30195799</v>
      </c>
      <c r="R118" s="5">
        <v>18000</v>
      </c>
      <c r="S118" s="6">
        <f t="shared" si="40"/>
        <v>2.4032684450853159E-2</v>
      </c>
      <c r="T118" s="6">
        <f t="shared" si="30"/>
        <v>1.922452865300649E-2</v>
      </c>
      <c r="U118" s="6">
        <f t="shared" si="31"/>
        <v>3.2048077243557689E-2</v>
      </c>
      <c r="V118" s="5">
        <v>0</v>
      </c>
      <c r="W118" s="31">
        <f t="shared" si="37"/>
        <v>0</v>
      </c>
      <c r="X118" s="31">
        <f t="shared" si="38"/>
        <v>0</v>
      </c>
      <c r="Y118" s="31">
        <f t="shared" si="39"/>
        <v>0</v>
      </c>
      <c r="Z118" s="31"/>
      <c r="AA118" s="31"/>
      <c r="AB118" s="31"/>
      <c r="AC118" s="31"/>
      <c r="AD118" s="31"/>
      <c r="AE118" s="5">
        <v>0</v>
      </c>
      <c r="AF118" s="5">
        <v>144</v>
      </c>
      <c r="AG118" s="5">
        <v>6</v>
      </c>
      <c r="AH118" s="5">
        <v>0</v>
      </c>
      <c r="AI118" s="8">
        <f t="shared" si="17"/>
        <v>0</v>
      </c>
      <c r="AJ118" s="8">
        <f t="shared" si="18"/>
        <v>144000</v>
      </c>
      <c r="AK118" s="8">
        <f t="shared" si="19"/>
        <v>6000</v>
      </c>
      <c r="AL118" s="8">
        <f t="shared" si="20"/>
        <v>0</v>
      </c>
      <c r="AM118" s="5">
        <f t="shared" si="21"/>
        <v>24000</v>
      </c>
      <c r="AN118" s="9">
        <f t="shared" si="41"/>
        <v>3.2043579267804212E-2</v>
      </c>
      <c r="AO118" s="9">
        <f t="shared" si="35"/>
        <v>2.5632704870675319E-2</v>
      </c>
      <c r="AP118" s="9">
        <f t="shared" si="36"/>
        <v>4.2730769658076921E-2</v>
      </c>
      <c r="AQ118" s="12"/>
      <c r="AR118" s="27"/>
    </row>
    <row r="119" spans="1:44" ht="32.85" customHeight="1" x14ac:dyDescent="0.25">
      <c r="A119" s="1">
        <v>53</v>
      </c>
      <c r="B119" s="2">
        <v>113</v>
      </c>
      <c r="C119" s="1">
        <v>108.107479873</v>
      </c>
      <c r="D119" s="1">
        <v>44</v>
      </c>
      <c r="E119" s="2" t="s">
        <v>157</v>
      </c>
      <c r="F119" s="14" t="s">
        <v>42</v>
      </c>
      <c r="G119" s="14" t="s">
        <v>415</v>
      </c>
      <c r="H119" s="15" t="s">
        <v>13</v>
      </c>
      <c r="I119" s="3" t="s">
        <v>31</v>
      </c>
      <c r="J119" s="1">
        <v>2.29</v>
      </c>
      <c r="K119" s="1">
        <v>2.8620000000000001</v>
      </c>
      <c r="L119" s="1">
        <v>1.718</v>
      </c>
      <c r="M119" s="4">
        <f t="shared" si="42"/>
        <v>72217440</v>
      </c>
      <c r="N119" s="4">
        <f t="shared" si="28"/>
        <v>90256032</v>
      </c>
      <c r="O119" s="4">
        <f t="shared" si="29"/>
        <v>54178848.000000007</v>
      </c>
      <c r="P119" s="30">
        <v>69068.949915768302</v>
      </c>
      <c r="Q119" s="30">
        <v>108107479.93300401</v>
      </c>
      <c r="R119" s="5">
        <v>173137.14285714284</v>
      </c>
      <c r="S119" s="6">
        <f t="shared" si="40"/>
        <v>0.23974422640451232</v>
      </c>
      <c r="T119" s="6">
        <f t="shared" si="30"/>
        <v>0.19182888835301648</v>
      </c>
      <c r="U119" s="6">
        <f t="shared" si="31"/>
        <v>0.31956593624350005</v>
      </c>
      <c r="V119" s="5">
        <v>536112</v>
      </c>
      <c r="W119" s="31">
        <f t="shared" si="37"/>
        <v>0.74235807860262004</v>
      </c>
      <c r="X119" s="31">
        <f t="shared" si="38"/>
        <v>0.59399021663172602</v>
      </c>
      <c r="Y119" s="31">
        <f t="shared" si="39"/>
        <v>0.9895227008149009</v>
      </c>
      <c r="Z119" s="31">
        <f>100*(R119-V119)/M119</f>
        <v>-0.50261385219810772</v>
      </c>
      <c r="AA119" s="31"/>
      <c r="AB119" s="49">
        <f t="shared" si="34"/>
        <v>0.4021613282787096</v>
      </c>
      <c r="AC119" s="31">
        <f>100*(R119-V119)/O119</f>
        <v>-0.66995676457140085</v>
      </c>
      <c r="AD119" s="31"/>
      <c r="AE119" s="5">
        <v>0</v>
      </c>
      <c r="AF119" s="5">
        <v>0</v>
      </c>
      <c r="AG119" s="5">
        <v>2.5</v>
      </c>
      <c r="AH119" s="5">
        <v>0</v>
      </c>
      <c r="AI119" s="8">
        <f t="shared" si="17"/>
        <v>0</v>
      </c>
      <c r="AJ119" s="8">
        <f t="shared" si="18"/>
        <v>0</v>
      </c>
      <c r="AK119" s="8">
        <f t="shared" si="19"/>
        <v>2500</v>
      </c>
      <c r="AL119" s="8">
        <f t="shared" si="20"/>
        <v>0</v>
      </c>
      <c r="AM119" s="5">
        <f t="shared" si="21"/>
        <v>175637.14285714284</v>
      </c>
      <c r="AN119" s="9">
        <f t="shared" si="41"/>
        <v>0.24320599408832941</v>
      </c>
      <c r="AO119" s="9">
        <f t="shared" si="35"/>
        <v>0.19459878632504343</v>
      </c>
      <c r="AP119" s="9">
        <f t="shared" si="36"/>
        <v>0.32418028315615499</v>
      </c>
      <c r="AQ119" s="79" t="s">
        <v>602</v>
      </c>
      <c r="AR119" s="27"/>
    </row>
    <row r="120" spans="1:44" ht="32.85" customHeight="1" x14ac:dyDescent="0.25">
      <c r="A120" s="1">
        <v>54</v>
      </c>
      <c r="B120" s="2">
        <v>114</v>
      </c>
      <c r="C120" s="1">
        <v>53.773993974900002</v>
      </c>
      <c r="D120" s="1">
        <v>45</v>
      </c>
      <c r="E120" s="2" t="s">
        <v>45</v>
      </c>
      <c r="F120" s="14" t="s">
        <v>42</v>
      </c>
      <c r="G120" s="14" t="s">
        <v>416</v>
      </c>
      <c r="H120" s="15" t="s">
        <v>13</v>
      </c>
      <c r="I120" s="3" t="s">
        <v>31</v>
      </c>
      <c r="J120" s="1">
        <v>0.75</v>
      </c>
      <c r="K120" s="1">
        <v>0.93799999999999994</v>
      </c>
      <c r="L120" s="1">
        <v>0.56299999999999994</v>
      </c>
      <c r="M120" s="4">
        <f t="shared" si="42"/>
        <v>23652000</v>
      </c>
      <c r="N120" s="4">
        <f t="shared" si="28"/>
        <v>29580768</v>
      </c>
      <c r="O120" s="4">
        <f t="shared" si="29"/>
        <v>17754768</v>
      </c>
      <c r="P120" s="30">
        <v>31392.4886021153</v>
      </c>
      <c r="Q120" s="30">
        <v>53773993.851269104</v>
      </c>
      <c r="R120" s="5">
        <v>584306</v>
      </c>
      <c r="S120" s="6">
        <f t="shared" si="40"/>
        <v>2.4704295619820735</v>
      </c>
      <c r="T120" s="6">
        <f t="shared" si="30"/>
        <v>1.9752901614995257</v>
      </c>
      <c r="U120" s="6">
        <f t="shared" si="31"/>
        <v>3.2909807664059594</v>
      </c>
      <c r="V120" s="5">
        <v>0</v>
      </c>
      <c r="W120" s="31">
        <f t="shared" si="37"/>
        <v>0</v>
      </c>
      <c r="X120" s="31">
        <f t="shared" si="38"/>
        <v>0</v>
      </c>
      <c r="Y120" s="31">
        <f t="shared" si="39"/>
        <v>0</v>
      </c>
      <c r="Z120" s="31"/>
      <c r="AA120" s="31"/>
      <c r="AB120" s="31"/>
      <c r="AC120" s="31"/>
      <c r="AD120" s="31"/>
      <c r="AE120" s="5">
        <v>0</v>
      </c>
      <c r="AF120" s="5">
        <v>0</v>
      </c>
      <c r="AG120" s="5">
        <v>0</v>
      </c>
      <c r="AH120" s="5">
        <v>0</v>
      </c>
      <c r="AI120" s="8">
        <f t="shared" si="17"/>
        <v>0</v>
      </c>
      <c r="AJ120" s="8">
        <f t="shared" si="18"/>
        <v>0</v>
      </c>
      <c r="AK120" s="8">
        <f t="shared" si="19"/>
        <v>0</v>
      </c>
      <c r="AL120" s="8">
        <f t="shared" si="20"/>
        <v>0</v>
      </c>
      <c r="AM120" s="5">
        <f t="shared" si="21"/>
        <v>584306</v>
      </c>
      <c r="AN120" s="9">
        <f t="shared" si="41"/>
        <v>2.4704295619820735</v>
      </c>
      <c r="AO120" s="9">
        <f t="shared" si="35"/>
        <v>1.9752901614995257</v>
      </c>
      <c r="AP120" s="9">
        <f t="shared" si="36"/>
        <v>3.2909807664059594</v>
      </c>
      <c r="AQ120" s="12"/>
      <c r="AR120" s="27"/>
    </row>
    <row r="121" spans="1:44" ht="32.85" customHeight="1" x14ac:dyDescent="0.25">
      <c r="A121" s="1">
        <v>55</v>
      </c>
      <c r="B121" s="2">
        <v>115</v>
      </c>
      <c r="C121" s="1">
        <v>46.4424009158</v>
      </c>
      <c r="D121" s="1">
        <v>46</v>
      </c>
      <c r="E121" s="2" t="s">
        <v>131</v>
      </c>
      <c r="F121" s="14" t="s">
        <v>417</v>
      </c>
      <c r="G121" s="14" t="s">
        <v>418</v>
      </c>
      <c r="H121" s="15" t="s">
        <v>13</v>
      </c>
      <c r="I121" s="3" t="s">
        <v>31</v>
      </c>
      <c r="J121" s="1">
        <v>0.66500000000000004</v>
      </c>
      <c r="K121" s="1">
        <v>0.83099999999999996</v>
      </c>
      <c r="L121" s="1">
        <v>0.499</v>
      </c>
      <c r="M121" s="4">
        <f t="shared" si="42"/>
        <v>20971440.000000004</v>
      </c>
      <c r="N121" s="4">
        <f t="shared" si="28"/>
        <v>26206415.999999996</v>
      </c>
      <c r="O121" s="4">
        <f t="shared" si="29"/>
        <v>15736464.000000002</v>
      </c>
      <c r="P121" s="30">
        <v>27644.703214786601</v>
      </c>
      <c r="Q121" s="30">
        <v>46442400.886360697</v>
      </c>
      <c r="R121" s="5">
        <v>220752</v>
      </c>
      <c r="S121" s="6">
        <f t="shared" si="40"/>
        <v>1.0526315789473681</v>
      </c>
      <c r="T121" s="6">
        <f t="shared" si="30"/>
        <v>0.84235860409145624</v>
      </c>
      <c r="U121" s="6">
        <f t="shared" si="31"/>
        <v>1.4028056112224447</v>
      </c>
      <c r="V121" s="5">
        <v>0</v>
      </c>
      <c r="W121" s="31">
        <f t="shared" si="37"/>
        <v>0</v>
      </c>
      <c r="X121" s="31">
        <f t="shared" si="38"/>
        <v>0</v>
      </c>
      <c r="Y121" s="31">
        <f t="shared" si="39"/>
        <v>0</v>
      </c>
      <c r="Z121" s="31"/>
      <c r="AA121" s="31"/>
      <c r="AB121" s="31"/>
      <c r="AC121" s="31"/>
      <c r="AD121" s="31"/>
      <c r="AE121" s="5">
        <v>0</v>
      </c>
      <c r="AF121" s="5">
        <v>0</v>
      </c>
      <c r="AG121" s="5">
        <v>0</v>
      </c>
      <c r="AH121" s="5">
        <v>0</v>
      </c>
      <c r="AI121" s="8">
        <f t="shared" si="17"/>
        <v>0</v>
      </c>
      <c r="AJ121" s="8">
        <f t="shared" si="18"/>
        <v>0</v>
      </c>
      <c r="AK121" s="8">
        <f t="shared" si="19"/>
        <v>0</v>
      </c>
      <c r="AL121" s="8">
        <f t="shared" si="20"/>
        <v>0</v>
      </c>
      <c r="AM121" s="5">
        <f t="shared" si="21"/>
        <v>220752</v>
      </c>
      <c r="AN121" s="9">
        <f t="shared" si="41"/>
        <v>1.0526315789473681</v>
      </c>
      <c r="AO121" s="9">
        <f t="shared" si="35"/>
        <v>0.84235860409145624</v>
      </c>
      <c r="AP121" s="9">
        <f t="shared" si="36"/>
        <v>1.4028056112224447</v>
      </c>
      <c r="AQ121" s="12"/>
      <c r="AR121" s="27"/>
    </row>
    <row r="122" spans="1:44" ht="32.85" customHeight="1" x14ac:dyDescent="0.25">
      <c r="A122" s="1">
        <v>56</v>
      </c>
      <c r="B122" s="2">
        <v>116</v>
      </c>
      <c r="C122" s="1">
        <v>50.843141120699997</v>
      </c>
      <c r="D122" s="1">
        <v>47</v>
      </c>
      <c r="E122" s="2" t="s">
        <v>221</v>
      </c>
      <c r="F122" s="14" t="s">
        <v>29</v>
      </c>
      <c r="G122" s="14" t="s">
        <v>419</v>
      </c>
      <c r="H122" s="15" t="s">
        <v>13</v>
      </c>
      <c r="I122" s="3" t="s">
        <v>31</v>
      </c>
      <c r="J122" s="1">
        <v>5.1849999999999996</v>
      </c>
      <c r="K122" s="1">
        <v>6.4809999999999999</v>
      </c>
      <c r="L122" s="1">
        <v>3.8889999999999998</v>
      </c>
      <c r="M122" s="4">
        <f t="shared" si="42"/>
        <v>163514159.99999997</v>
      </c>
      <c r="N122" s="4">
        <f t="shared" si="28"/>
        <v>204384816</v>
      </c>
      <c r="O122" s="4">
        <f t="shared" si="29"/>
        <v>122643503.99999999</v>
      </c>
      <c r="P122" s="30">
        <v>41627.502730881599</v>
      </c>
      <c r="Q122" s="30">
        <v>50843141.118841603</v>
      </c>
      <c r="R122" s="5">
        <v>0</v>
      </c>
      <c r="S122" s="9">
        <f t="shared" si="40"/>
        <v>0</v>
      </c>
      <c r="T122" s="9">
        <f t="shared" si="30"/>
        <v>0</v>
      </c>
      <c r="U122" s="9">
        <f t="shared" si="31"/>
        <v>0</v>
      </c>
      <c r="V122" s="5">
        <v>0</v>
      </c>
      <c r="W122" s="31">
        <f t="shared" si="37"/>
        <v>0</v>
      </c>
      <c r="X122" s="31">
        <f t="shared" si="38"/>
        <v>0</v>
      </c>
      <c r="Y122" s="31">
        <f t="shared" si="39"/>
        <v>0</v>
      </c>
      <c r="Z122" s="31"/>
      <c r="AA122" s="31"/>
      <c r="AB122" s="31"/>
      <c r="AC122" s="31"/>
      <c r="AD122" s="31"/>
      <c r="AE122" s="5">
        <v>0</v>
      </c>
      <c r="AF122" s="5">
        <v>0</v>
      </c>
      <c r="AG122" s="5">
        <v>8</v>
      </c>
      <c r="AH122" s="5">
        <v>0</v>
      </c>
      <c r="AI122" s="8">
        <f t="shared" si="17"/>
        <v>0</v>
      </c>
      <c r="AJ122" s="8">
        <f t="shared" si="18"/>
        <v>0</v>
      </c>
      <c r="AK122" s="8">
        <f t="shared" si="19"/>
        <v>8000</v>
      </c>
      <c r="AL122" s="8">
        <f t="shared" si="20"/>
        <v>0</v>
      </c>
      <c r="AM122" s="5">
        <f t="shared" si="21"/>
        <v>8000</v>
      </c>
      <c r="AN122" s="9">
        <f t="shared" si="41"/>
        <v>4.8925426397322417E-3</v>
      </c>
      <c r="AO122" s="9">
        <f t="shared" si="35"/>
        <v>3.9141850928887008E-3</v>
      </c>
      <c r="AP122" s="9">
        <f t="shared" si="36"/>
        <v>6.5229708374933588E-3</v>
      </c>
      <c r="AQ122" s="12"/>
      <c r="AR122" s="27"/>
    </row>
    <row r="123" spans="1:44" ht="32.85" customHeight="1" x14ac:dyDescent="0.25">
      <c r="A123" s="1">
        <v>57</v>
      </c>
      <c r="B123" s="2">
        <v>117</v>
      </c>
      <c r="C123" s="1">
        <v>91.6713419612</v>
      </c>
      <c r="D123" s="1">
        <v>48</v>
      </c>
      <c r="E123" s="2" t="s">
        <v>222</v>
      </c>
      <c r="F123" s="14" t="s">
        <v>420</v>
      </c>
      <c r="G123" s="14" t="s">
        <v>421</v>
      </c>
      <c r="H123" s="15" t="s">
        <v>13</v>
      </c>
      <c r="I123" s="3" t="s">
        <v>31</v>
      </c>
      <c r="J123" s="1">
        <v>1.1599999999999999</v>
      </c>
      <c r="K123" s="1">
        <v>1.45</v>
      </c>
      <c r="L123" s="1">
        <v>0.87</v>
      </c>
      <c r="M123" s="4">
        <f t="shared" si="42"/>
        <v>36581760</v>
      </c>
      <c r="N123" s="4">
        <f t="shared" si="28"/>
        <v>45727200</v>
      </c>
      <c r="O123" s="4">
        <f t="shared" si="29"/>
        <v>27436320</v>
      </c>
      <c r="P123" s="30">
        <v>42294.8234963676</v>
      </c>
      <c r="Q123" s="30">
        <v>91671341.922427401</v>
      </c>
      <c r="R123" s="5">
        <v>0</v>
      </c>
      <c r="S123" s="9">
        <f t="shared" si="40"/>
        <v>0</v>
      </c>
      <c r="T123" s="9">
        <f t="shared" si="30"/>
        <v>0</v>
      </c>
      <c r="U123" s="9">
        <f t="shared" si="31"/>
        <v>0</v>
      </c>
      <c r="V123" s="5">
        <v>0</v>
      </c>
      <c r="W123" s="31">
        <f t="shared" si="37"/>
        <v>0</v>
      </c>
      <c r="X123" s="31">
        <f t="shared" si="38"/>
        <v>0</v>
      </c>
      <c r="Y123" s="31">
        <f t="shared" si="39"/>
        <v>0</v>
      </c>
      <c r="Z123" s="31"/>
      <c r="AA123" s="31"/>
      <c r="AB123" s="31"/>
      <c r="AC123" s="31"/>
      <c r="AD123" s="31"/>
      <c r="AE123" s="5">
        <v>0</v>
      </c>
      <c r="AF123" s="5">
        <v>0</v>
      </c>
      <c r="AG123" s="5">
        <v>0</v>
      </c>
      <c r="AH123" s="5">
        <v>0</v>
      </c>
      <c r="AI123" s="8">
        <f t="shared" si="17"/>
        <v>0</v>
      </c>
      <c r="AJ123" s="8">
        <f t="shared" si="18"/>
        <v>0</v>
      </c>
      <c r="AK123" s="8">
        <f t="shared" si="19"/>
        <v>0</v>
      </c>
      <c r="AL123" s="8">
        <f t="shared" si="20"/>
        <v>0</v>
      </c>
      <c r="AM123" s="5">
        <f t="shared" si="21"/>
        <v>0</v>
      </c>
      <c r="AN123" s="9">
        <f t="shared" si="41"/>
        <v>0</v>
      </c>
      <c r="AO123" s="9">
        <f t="shared" si="35"/>
        <v>0</v>
      </c>
      <c r="AP123" s="9">
        <f t="shared" si="36"/>
        <v>0</v>
      </c>
      <c r="AQ123" s="12"/>
      <c r="AR123" s="27"/>
    </row>
    <row r="124" spans="1:44" ht="32.85" customHeight="1" x14ac:dyDescent="0.25">
      <c r="A124" s="1">
        <v>58</v>
      </c>
      <c r="B124" s="2">
        <v>118</v>
      </c>
      <c r="C124" s="1">
        <v>36.5365568203</v>
      </c>
      <c r="D124" s="1">
        <v>49</v>
      </c>
      <c r="E124" s="2" t="s">
        <v>132</v>
      </c>
      <c r="F124" s="14" t="s">
        <v>29</v>
      </c>
      <c r="G124" s="14" t="s">
        <v>422</v>
      </c>
      <c r="H124" s="15" t="s">
        <v>9</v>
      </c>
      <c r="I124" s="3" t="s">
        <v>31</v>
      </c>
      <c r="J124" s="1">
        <v>0.54700000000000004</v>
      </c>
      <c r="K124" s="1">
        <v>0.68400000000000005</v>
      </c>
      <c r="L124" s="1">
        <v>0.41</v>
      </c>
      <c r="M124" s="4">
        <f t="shared" si="42"/>
        <v>17250192</v>
      </c>
      <c r="N124" s="4">
        <f t="shared" si="28"/>
        <v>21570624.000000004</v>
      </c>
      <c r="O124" s="4">
        <f t="shared" si="29"/>
        <v>12929759.999999998</v>
      </c>
      <c r="P124" s="30">
        <v>26332.935397059598</v>
      </c>
      <c r="Q124" s="30">
        <v>36536556.755152501</v>
      </c>
      <c r="R124" s="5">
        <v>0</v>
      </c>
      <c r="S124" s="9">
        <f t="shared" si="40"/>
        <v>0</v>
      </c>
      <c r="T124" s="9">
        <f t="shared" si="30"/>
        <v>0</v>
      </c>
      <c r="U124" s="9">
        <f t="shared" si="31"/>
        <v>0</v>
      </c>
      <c r="V124" s="5">
        <v>0</v>
      </c>
      <c r="W124" s="31">
        <f t="shared" si="37"/>
        <v>0</v>
      </c>
      <c r="X124" s="31">
        <f t="shared" si="38"/>
        <v>0</v>
      </c>
      <c r="Y124" s="31">
        <f t="shared" si="39"/>
        <v>0</v>
      </c>
      <c r="Z124" s="31"/>
      <c r="AA124" s="31"/>
      <c r="AB124" s="31"/>
      <c r="AC124" s="31"/>
      <c r="AD124" s="31"/>
      <c r="AE124" s="5">
        <v>0</v>
      </c>
      <c r="AF124" s="5">
        <v>0</v>
      </c>
      <c r="AG124" s="5">
        <v>0</v>
      </c>
      <c r="AH124" s="5">
        <v>0</v>
      </c>
      <c r="AI124" s="8">
        <f t="shared" si="17"/>
        <v>0</v>
      </c>
      <c r="AJ124" s="8">
        <f t="shared" si="18"/>
        <v>0</v>
      </c>
      <c r="AK124" s="8">
        <f t="shared" si="19"/>
        <v>0</v>
      </c>
      <c r="AL124" s="8">
        <f t="shared" si="20"/>
        <v>0</v>
      </c>
      <c r="AM124" s="5">
        <f t="shared" si="21"/>
        <v>0</v>
      </c>
      <c r="AN124" s="9">
        <f t="shared" si="41"/>
        <v>0</v>
      </c>
      <c r="AO124" s="9">
        <f t="shared" si="35"/>
        <v>0</v>
      </c>
      <c r="AP124" s="9">
        <f t="shared" si="36"/>
        <v>0</v>
      </c>
      <c r="AQ124" s="12"/>
      <c r="AR124" s="27"/>
    </row>
    <row r="125" spans="1:44" ht="32.85" customHeight="1" x14ac:dyDescent="0.25">
      <c r="A125" s="1">
        <v>59</v>
      </c>
      <c r="B125" s="2">
        <v>119</v>
      </c>
      <c r="C125" s="1">
        <v>252.74590842500001</v>
      </c>
      <c r="D125" s="1">
        <v>50</v>
      </c>
      <c r="E125" s="2" t="s">
        <v>30</v>
      </c>
      <c r="F125" s="14" t="s">
        <v>423</v>
      </c>
      <c r="G125" s="14" t="s">
        <v>424</v>
      </c>
      <c r="H125" s="15" t="s">
        <v>13</v>
      </c>
      <c r="I125" s="3" t="s">
        <v>31</v>
      </c>
      <c r="J125" s="1">
        <v>2.6589999999999998</v>
      </c>
      <c r="K125" s="1">
        <v>3.3239999999999998</v>
      </c>
      <c r="L125" s="1">
        <v>1.994</v>
      </c>
      <c r="M125" s="4">
        <f t="shared" si="42"/>
        <v>83854223.999999985</v>
      </c>
      <c r="N125" s="4">
        <f t="shared" si="28"/>
        <v>104825663.99999999</v>
      </c>
      <c r="O125" s="4">
        <f t="shared" si="29"/>
        <v>62882783.999999993</v>
      </c>
      <c r="P125" s="30">
        <v>79761.366697832404</v>
      </c>
      <c r="Q125" s="30">
        <v>252745908.595956</v>
      </c>
      <c r="R125" s="5">
        <v>0</v>
      </c>
      <c r="S125" s="9">
        <f t="shared" si="40"/>
        <v>0</v>
      </c>
      <c r="T125" s="9">
        <f t="shared" si="30"/>
        <v>0</v>
      </c>
      <c r="U125" s="9">
        <f t="shared" si="31"/>
        <v>0</v>
      </c>
      <c r="V125" s="5">
        <v>0</v>
      </c>
      <c r="W125" s="31">
        <f t="shared" si="37"/>
        <v>0</v>
      </c>
      <c r="X125" s="31">
        <f t="shared" si="38"/>
        <v>0</v>
      </c>
      <c r="Y125" s="31">
        <f t="shared" si="39"/>
        <v>0</v>
      </c>
      <c r="Z125" s="31"/>
      <c r="AA125" s="31"/>
      <c r="AB125" s="31"/>
      <c r="AC125" s="31"/>
      <c r="AD125" s="31"/>
      <c r="AE125" s="5">
        <v>0</v>
      </c>
      <c r="AF125" s="5">
        <v>0</v>
      </c>
      <c r="AG125" s="5">
        <v>4</v>
      </c>
      <c r="AH125" s="5">
        <v>0</v>
      </c>
      <c r="AI125" s="8">
        <f t="shared" si="17"/>
        <v>0</v>
      </c>
      <c r="AJ125" s="8">
        <f t="shared" si="18"/>
        <v>0</v>
      </c>
      <c r="AK125" s="8">
        <f t="shared" si="19"/>
        <v>4000</v>
      </c>
      <c r="AL125" s="8">
        <f t="shared" si="20"/>
        <v>0</v>
      </c>
      <c r="AM125" s="5">
        <f t="shared" si="21"/>
        <v>4000</v>
      </c>
      <c r="AN125" s="9">
        <f t="shared" si="41"/>
        <v>4.7701830739021577E-3</v>
      </c>
      <c r="AO125" s="9">
        <f t="shared" si="35"/>
        <v>3.8158594444963408E-3</v>
      </c>
      <c r="AP125" s="9">
        <f t="shared" si="36"/>
        <v>6.3610415213168686E-3</v>
      </c>
      <c r="AQ125" s="12"/>
      <c r="AR125" s="27"/>
    </row>
    <row r="126" spans="1:44" ht="32.85" customHeight="1" x14ac:dyDescent="0.25">
      <c r="A126" s="1">
        <v>60</v>
      </c>
      <c r="B126" s="2">
        <v>120</v>
      </c>
      <c r="C126" s="1">
        <v>55.104327477299996</v>
      </c>
      <c r="D126" s="1">
        <v>51</v>
      </c>
      <c r="E126" s="2" t="s">
        <v>223</v>
      </c>
      <c r="F126" s="14" t="s">
        <v>29</v>
      </c>
      <c r="G126" s="14" t="s">
        <v>425</v>
      </c>
      <c r="H126" s="15" t="s">
        <v>13</v>
      </c>
      <c r="I126" s="3" t="s">
        <v>31</v>
      </c>
      <c r="J126" s="1">
        <v>2.7909999999999999</v>
      </c>
      <c r="K126" s="1">
        <v>3.4889999999999999</v>
      </c>
      <c r="L126" s="1">
        <v>2.093</v>
      </c>
      <c r="M126" s="4">
        <f t="shared" si="42"/>
        <v>88016976.000000015</v>
      </c>
      <c r="N126" s="4">
        <f t="shared" si="28"/>
        <v>110029103.99999999</v>
      </c>
      <c r="O126" s="4">
        <f t="shared" si="29"/>
        <v>66004848.000000007</v>
      </c>
      <c r="P126" s="30">
        <v>35112.528797884297</v>
      </c>
      <c r="Q126" s="30">
        <v>55104327.380979098</v>
      </c>
      <c r="R126" s="5">
        <v>0</v>
      </c>
      <c r="S126" s="9">
        <f t="shared" si="40"/>
        <v>0</v>
      </c>
      <c r="T126" s="9">
        <f t="shared" si="30"/>
        <v>0</v>
      </c>
      <c r="U126" s="9">
        <f t="shared" si="31"/>
        <v>0</v>
      </c>
      <c r="V126" s="5">
        <v>0</v>
      </c>
      <c r="W126" s="31">
        <f t="shared" si="37"/>
        <v>0</v>
      </c>
      <c r="X126" s="31">
        <f t="shared" si="38"/>
        <v>0</v>
      </c>
      <c r="Y126" s="31">
        <f t="shared" si="39"/>
        <v>0</v>
      </c>
      <c r="Z126" s="31"/>
      <c r="AA126" s="31"/>
      <c r="AB126" s="31"/>
      <c r="AC126" s="31"/>
      <c r="AD126" s="31"/>
      <c r="AE126" s="5">
        <v>0</v>
      </c>
      <c r="AF126" s="5">
        <v>0</v>
      </c>
      <c r="AG126" s="5">
        <v>4</v>
      </c>
      <c r="AH126" s="5">
        <v>0</v>
      </c>
      <c r="AI126" s="8">
        <f t="shared" si="17"/>
        <v>0</v>
      </c>
      <c r="AJ126" s="8">
        <f t="shared" si="18"/>
        <v>0</v>
      </c>
      <c r="AK126" s="8">
        <f t="shared" si="19"/>
        <v>4000</v>
      </c>
      <c r="AL126" s="8">
        <f t="shared" si="20"/>
        <v>0</v>
      </c>
      <c r="AM126" s="5">
        <f t="shared" si="21"/>
        <v>4000</v>
      </c>
      <c r="AN126" s="9">
        <f t="shared" si="41"/>
        <v>4.544577855071957E-3</v>
      </c>
      <c r="AO126" s="9">
        <f t="shared" si="35"/>
        <v>3.6354017751521455E-3</v>
      </c>
      <c r="AP126" s="9">
        <f t="shared" si="36"/>
        <v>6.0601609142407233E-3</v>
      </c>
      <c r="AQ126" s="12"/>
      <c r="AR126" s="27"/>
    </row>
    <row r="127" spans="1:44" ht="32.85" customHeight="1" x14ac:dyDescent="0.25">
      <c r="A127" s="1">
        <v>61</v>
      </c>
      <c r="B127" s="2">
        <v>121</v>
      </c>
      <c r="C127" s="1">
        <v>43.004804422500001</v>
      </c>
      <c r="D127" s="1">
        <v>52</v>
      </c>
      <c r="E127" s="2" t="s">
        <v>46</v>
      </c>
      <c r="F127" s="14" t="s">
        <v>29</v>
      </c>
      <c r="G127" s="14" t="s">
        <v>426</v>
      </c>
      <c r="H127" s="15" t="s">
        <v>13</v>
      </c>
      <c r="I127" s="3" t="s">
        <v>31</v>
      </c>
      <c r="J127" s="1">
        <v>1.4590000000000001</v>
      </c>
      <c r="K127" s="1">
        <v>1.8240000000000001</v>
      </c>
      <c r="L127" s="1">
        <v>1.0940000000000001</v>
      </c>
      <c r="M127" s="4">
        <f t="shared" si="42"/>
        <v>46011024</v>
      </c>
      <c r="N127" s="4">
        <f t="shared" si="28"/>
        <v>57521663.999999993</v>
      </c>
      <c r="O127" s="4">
        <f t="shared" si="29"/>
        <v>34500384</v>
      </c>
      <c r="P127" s="30">
        <v>32062.001457391001</v>
      </c>
      <c r="Q127" s="30">
        <v>43004804.412409298</v>
      </c>
      <c r="R127" s="5">
        <v>0</v>
      </c>
      <c r="S127" s="9">
        <f t="shared" si="40"/>
        <v>0</v>
      </c>
      <c r="T127" s="9">
        <f t="shared" si="30"/>
        <v>0</v>
      </c>
      <c r="U127" s="9">
        <f t="shared" si="31"/>
        <v>0</v>
      </c>
      <c r="V127" s="5">
        <v>0</v>
      </c>
      <c r="W127" s="31">
        <f t="shared" si="37"/>
        <v>0</v>
      </c>
      <c r="X127" s="31">
        <f t="shared" si="38"/>
        <v>0</v>
      </c>
      <c r="Y127" s="31">
        <f t="shared" si="39"/>
        <v>0</v>
      </c>
      <c r="Z127" s="31"/>
      <c r="AA127" s="31"/>
      <c r="AB127" s="31"/>
      <c r="AC127" s="31"/>
      <c r="AD127" s="31"/>
      <c r="AE127" s="5">
        <v>0</v>
      </c>
      <c r="AF127" s="5">
        <v>0</v>
      </c>
      <c r="AG127" s="5">
        <v>0</v>
      </c>
      <c r="AH127" s="5">
        <v>0</v>
      </c>
      <c r="AI127" s="8">
        <f t="shared" si="17"/>
        <v>0</v>
      </c>
      <c r="AJ127" s="8">
        <f t="shared" si="18"/>
        <v>0</v>
      </c>
      <c r="AK127" s="8">
        <f t="shared" si="19"/>
        <v>0</v>
      </c>
      <c r="AL127" s="8">
        <f t="shared" si="20"/>
        <v>0</v>
      </c>
      <c r="AM127" s="5">
        <f t="shared" si="21"/>
        <v>0</v>
      </c>
      <c r="AN127" s="9">
        <f t="shared" si="41"/>
        <v>0</v>
      </c>
      <c r="AO127" s="9">
        <f t="shared" si="35"/>
        <v>0</v>
      </c>
      <c r="AP127" s="9">
        <f t="shared" si="36"/>
        <v>0</v>
      </c>
      <c r="AQ127" s="12"/>
      <c r="AR127" s="27"/>
    </row>
    <row r="128" spans="1:44" ht="32.85" customHeight="1" x14ac:dyDescent="0.25">
      <c r="A128" s="1">
        <v>62</v>
      </c>
      <c r="B128" s="2">
        <v>122</v>
      </c>
      <c r="C128" s="1">
        <v>41.8028298256</v>
      </c>
      <c r="D128" s="1">
        <v>53</v>
      </c>
      <c r="E128" s="2" t="s">
        <v>133</v>
      </c>
      <c r="F128" s="14" t="s">
        <v>427</v>
      </c>
      <c r="G128" s="14" t="s">
        <v>428</v>
      </c>
      <c r="H128" s="15" t="s">
        <v>9</v>
      </c>
      <c r="I128" s="3" t="s">
        <v>31</v>
      </c>
      <c r="J128" s="1">
        <v>0.61</v>
      </c>
      <c r="K128" s="1">
        <v>0.76200000000000001</v>
      </c>
      <c r="L128" s="1">
        <v>0.45800000000000002</v>
      </c>
      <c r="M128" s="4">
        <f t="shared" si="42"/>
        <v>19236960</v>
      </c>
      <c r="N128" s="4">
        <f t="shared" si="28"/>
        <v>24030431.999999996</v>
      </c>
      <c r="O128" s="4">
        <f t="shared" si="29"/>
        <v>14443487.999999998</v>
      </c>
      <c r="P128" s="30">
        <v>30175.296301117</v>
      </c>
      <c r="Q128" s="30">
        <v>41802829.920864798</v>
      </c>
      <c r="R128" s="5">
        <v>0</v>
      </c>
      <c r="S128" s="9">
        <f t="shared" si="40"/>
        <v>0</v>
      </c>
      <c r="T128" s="9">
        <f t="shared" si="30"/>
        <v>0</v>
      </c>
      <c r="U128" s="9">
        <f t="shared" si="31"/>
        <v>0</v>
      </c>
      <c r="V128" s="5">
        <v>0</v>
      </c>
      <c r="W128" s="31">
        <f t="shared" si="37"/>
        <v>0</v>
      </c>
      <c r="X128" s="31">
        <f t="shared" si="38"/>
        <v>0</v>
      </c>
      <c r="Y128" s="31">
        <f t="shared" si="39"/>
        <v>0</v>
      </c>
      <c r="Z128" s="31"/>
      <c r="AA128" s="31"/>
      <c r="AB128" s="31"/>
      <c r="AC128" s="31"/>
      <c r="AD128" s="31"/>
      <c r="AE128" s="5">
        <v>0</v>
      </c>
      <c r="AF128" s="5">
        <v>0</v>
      </c>
      <c r="AG128" s="5">
        <v>0</v>
      </c>
      <c r="AH128" s="5">
        <v>0</v>
      </c>
      <c r="AI128" s="8">
        <f t="shared" si="17"/>
        <v>0</v>
      </c>
      <c r="AJ128" s="8">
        <f t="shared" si="18"/>
        <v>0</v>
      </c>
      <c r="AK128" s="8">
        <f t="shared" si="19"/>
        <v>0</v>
      </c>
      <c r="AL128" s="8">
        <f t="shared" si="20"/>
        <v>0</v>
      </c>
      <c r="AM128" s="5">
        <f t="shared" si="21"/>
        <v>0</v>
      </c>
      <c r="AN128" s="9">
        <f t="shared" si="41"/>
        <v>0</v>
      </c>
      <c r="AO128" s="9">
        <f t="shared" si="35"/>
        <v>0</v>
      </c>
      <c r="AP128" s="9">
        <f t="shared" si="36"/>
        <v>0</v>
      </c>
      <c r="AQ128" s="12"/>
      <c r="AR128" s="27"/>
    </row>
    <row r="129" spans="1:44" ht="32.85" customHeight="1" x14ac:dyDescent="0.25">
      <c r="A129" s="1">
        <v>396</v>
      </c>
      <c r="B129" s="2">
        <v>123</v>
      </c>
      <c r="C129" s="1">
        <v>165.03</v>
      </c>
      <c r="D129" s="1">
        <v>142</v>
      </c>
      <c r="E129" s="2" t="s">
        <v>236</v>
      </c>
      <c r="F129" s="14" t="s">
        <v>7</v>
      </c>
      <c r="G129" s="14" t="s">
        <v>429</v>
      </c>
      <c r="H129" s="15" t="s">
        <v>66</v>
      </c>
      <c r="I129" s="3" t="s">
        <v>10</v>
      </c>
      <c r="J129" s="1">
        <v>13.8</v>
      </c>
      <c r="K129" s="1">
        <v>17.25</v>
      </c>
      <c r="L129" s="1">
        <v>10.35</v>
      </c>
      <c r="M129" s="4">
        <f t="shared" si="42"/>
        <v>435196800</v>
      </c>
      <c r="N129" s="4">
        <f t="shared" ref="N129:N160" si="43">K129*60*60*24*365</f>
        <v>543996000</v>
      </c>
      <c r="O129" s="4">
        <f t="shared" ref="O129:O160" si="44">L129*60*60*24*365</f>
        <v>326397600</v>
      </c>
      <c r="P129" s="30">
        <v>69144.765128638697</v>
      </c>
      <c r="Q129" s="30">
        <v>165029053.92720699</v>
      </c>
      <c r="R129" s="5">
        <v>0</v>
      </c>
      <c r="S129" s="9">
        <f t="shared" si="40"/>
        <v>0</v>
      </c>
      <c r="T129" s="9">
        <f t="shared" ref="T129:T160" si="45">100*R129/N129</f>
        <v>0</v>
      </c>
      <c r="U129" s="9">
        <f t="shared" ref="U129:U160" si="46">100*R129/O129</f>
        <v>0</v>
      </c>
      <c r="V129" s="5">
        <v>0</v>
      </c>
      <c r="W129" s="31">
        <f t="shared" si="37"/>
        <v>0</v>
      </c>
      <c r="X129" s="31">
        <f t="shared" si="38"/>
        <v>0</v>
      </c>
      <c r="Y129" s="31">
        <f t="shared" si="39"/>
        <v>0</v>
      </c>
      <c r="Z129" s="31"/>
      <c r="AA129" s="31"/>
      <c r="AB129" s="31"/>
      <c r="AC129" s="31"/>
      <c r="AD129" s="31"/>
      <c r="AE129" s="5">
        <v>0</v>
      </c>
      <c r="AF129" s="5">
        <v>0</v>
      </c>
      <c r="AG129" s="5">
        <v>0</v>
      </c>
      <c r="AH129" s="5">
        <v>0</v>
      </c>
      <c r="AI129" s="8">
        <f t="shared" si="17"/>
        <v>0</v>
      </c>
      <c r="AJ129" s="8">
        <f t="shared" si="18"/>
        <v>0</v>
      </c>
      <c r="AK129" s="8">
        <f t="shared" si="19"/>
        <v>0</v>
      </c>
      <c r="AL129" s="8">
        <f t="shared" si="20"/>
        <v>0</v>
      </c>
      <c r="AM129" s="5">
        <f t="shared" si="21"/>
        <v>0</v>
      </c>
      <c r="AN129" s="9">
        <f t="shared" si="41"/>
        <v>0</v>
      </c>
      <c r="AO129" s="9">
        <f t="shared" ref="AO129:AO160" si="47">100*AM129/N129</f>
        <v>0</v>
      </c>
      <c r="AP129" s="9">
        <f t="shared" ref="AP129:AP160" si="48">100*AM129/O129</f>
        <v>0</v>
      </c>
      <c r="AQ129" s="12"/>
      <c r="AR129" s="27"/>
    </row>
    <row r="130" spans="1:44" ht="32.85" customHeight="1" x14ac:dyDescent="0.25">
      <c r="A130" s="1">
        <v>397</v>
      </c>
      <c r="B130" s="2">
        <v>124</v>
      </c>
      <c r="C130" s="1">
        <v>667.04</v>
      </c>
      <c r="D130" s="1">
        <v>143</v>
      </c>
      <c r="E130" s="2" t="s">
        <v>65</v>
      </c>
      <c r="F130" s="14" t="s">
        <v>7</v>
      </c>
      <c r="G130" s="14" t="s">
        <v>430</v>
      </c>
      <c r="H130" s="15" t="s">
        <v>66</v>
      </c>
      <c r="I130" s="3" t="s">
        <v>10</v>
      </c>
      <c r="J130" s="1">
        <v>12.8</v>
      </c>
      <c r="K130" s="1">
        <v>16</v>
      </c>
      <c r="L130" s="1">
        <v>9.6</v>
      </c>
      <c r="M130" s="4">
        <f t="shared" si="42"/>
        <v>403660800</v>
      </c>
      <c r="N130" s="4">
        <f t="shared" si="43"/>
        <v>504576000</v>
      </c>
      <c r="O130" s="4">
        <f t="shared" si="44"/>
        <v>302745600</v>
      </c>
      <c r="P130" s="30">
        <v>134039.15197468401</v>
      </c>
      <c r="Q130" s="30">
        <v>667037580.71664095</v>
      </c>
      <c r="R130" s="5">
        <v>1621232</v>
      </c>
      <c r="S130" s="6">
        <f t="shared" si="40"/>
        <v>0.40163226154236426</v>
      </c>
      <c r="T130" s="6">
        <f t="shared" si="45"/>
        <v>0.3213058092338914</v>
      </c>
      <c r="U130" s="6">
        <f t="shared" si="46"/>
        <v>0.53550968205648575</v>
      </c>
      <c r="V130" s="5">
        <v>0</v>
      </c>
      <c r="W130" s="31">
        <f t="shared" si="37"/>
        <v>0</v>
      </c>
      <c r="X130" s="31">
        <f t="shared" si="38"/>
        <v>0</v>
      </c>
      <c r="Y130" s="31">
        <f t="shared" si="39"/>
        <v>0</v>
      </c>
      <c r="Z130" s="31"/>
      <c r="AA130" s="31"/>
      <c r="AB130" s="31"/>
      <c r="AC130" s="31"/>
      <c r="AD130" s="31"/>
      <c r="AE130" s="5">
        <v>0</v>
      </c>
      <c r="AF130" s="5">
        <v>60</v>
      </c>
      <c r="AG130" s="5">
        <v>20</v>
      </c>
      <c r="AH130" s="5">
        <v>0</v>
      </c>
      <c r="AI130" s="8">
        <f t="shared" si="17"/>
        <v>0</v>
      </c>
      <c r="AJ130" s="8">
        <f t="shared" si="18"/>
        <v>60000</v>
      </c>
      <c r="AK130" s="8">
        <f t="shared" si="19"/>
        <v>20000</v>
      </c>
      <c r="AL130" s="8">
        <f t="shared" si="20"/>
        <v>0</v>
      </c>
      <c r="AM130" s="5">
        <f t="shared" si="21"/>
        <v>1641232</v>
      </c>
      <c r="AN130" s="9">
        <f t="shared" si="41"/>
        <v>0.40658691653982748</v>
      </c>
      <c r="AO130" s="9">
        <f t="shared" si="47"/>
        <v>0.32526953323186197</v>
      </c>
      <c r="AP130" s="9">
        <f t="shared" si="48"/>
        <v>0.54211588871977001</v>
      </c>
      <c r="AQ130" s="12"/>
      <c r="AR130" s="27"/>
    </row>
    <row r="131" spans="1:44" ht="32.85" customHeight="1" x14ac:dyDescent="0.25">
      <c r="A131" s="1">
        <v>398</v>
      </c>
      <c r="B131" s="2">
        <v>125</v>
      </c>
      <c r="C131" s="1">
        <v>168.95</v>
      </c>
      <c r="D131" s="1">
        <v>144</v>
      </c>
      <c r="E131" s="2" t="s">
        <v>115</v>
      </c>
      <c r="F131" s="14" t="s">
        <v>431</v>
      </c>
      <c r="G131" s="14" t="s">
        <v>548</v>
      </c>
      <c r="H131" s="15" t="s">
        <v>1</v>
      </c>
      <c r="I131" s="3" t="s">
        <v>10</v>
      </c>
      <c r="J131" s="1">
        <v>0.39</v>
      </c>
      <c r="K131" s="1">
        <v>0.49</v>
      </c>
      <c r="L131" s="1">
        <v>0.28999999999999998</v>
      </c>
      <c r="M131" s="4">
        <f t="shared" si="42"/>
        <v>12299040.000000002</v>
      </c>
      <c r="N131" s="4">
        <f t="shared" si="43"/>
        <v>15452640</v>
      </c>
      <c r="O131" s="4">
        <f t="shared" si="44"/>
        <v>9145440</v>
      </c>
      <c r="P131" s="30">
        <v>103293.80852185401</v>
      </c>
      <c r="Q131" s="30">
        <v>168945081.11779299</v>
      </c>
      <c r="R131" s="5">
        <v>0</v>
      </c>
      <c r="S131" s="9">
        <f t="shared" si="40"/>
        <v>0</v>
      </c>
      <c r="T131" s="9">
        <f t="shared" si="45"/>
        <v>0</v>
      </c>
      <c r="U131" s="9">
        <f t="shared" si="46"/>
        <v>0</v>
      </c>
      <c r="V131" s="5">
        <v>0</v>
      </c>
      <c r="W131" s="31">
        <f t="shared" si="37"/>
        <v>0</v>
      </c>
      <c r="X131" s="31">
        <f t="shared" si="38"/>
        <v>0</v>
      </c>
      <c r="Y131" s="31">
        <f t="shared" si="39"/>
        <v>0</v>
      </c>
      <c r="Z131" s="31"/>
      <c r="AA131" s="31"/>
      <c r="AB131" s="31"/>
      <c r="AC131" s="31"/>
      <c r="AD131" s="31"/>
      <c r="AE131" s="5">
        <v>0</v>
      </c>
      <c r="AF131" s="5">
        <v>0</v>
      </c>
      <c r="AG131" s="5">
        <v>0</v>
      </c>
      <c r="AH131" s="5">
        <v>0</v>
      </c>
      <c r="AI131" s="8">
        <f t="shared" si="17"/>
        <v>0</v>
      </c>
      <c r="AJ131" s="8">
        <f t="shared" si="18"/>
        <v>0</v>
      </c>
      <c r="AK131" s="8">
        <f t="shared" si="19"/>
        <v>0</v>
      </c>
      <c r="AL131" s="8">
        <f t="shared" si="20"/>
        <v>0</v>
      </c>
      <c r="AM131" s="5">
        <f t="shared" si="21"/>
        <v>0</v>
      </c>
      <c r="AN131" s="9">
        <f t="shared" si="41"/>
        <v>0</v>
      </c>
      <c r="AO131" s="9">
        <f t="shared" si="47"/>
        <v>0</v>
      </c>
      <c r="AP131" s="9">
        <f t="shared" si="48"/>
        <v>0</v>
      </c>
      <c r="AQ131" s="12"/>
      <c r="AR131" s="27"/>
    </row>
    <row r="132" spans="1:44" ht="32.85" customHeight="1" x14ac:dyDescent="0.25">
      <c r="A132" s="1">
        <v>399</v>
      </c>
      <c r="B132" s="2">
        <v>126</v>
      </c>
      <c r="C132" s="1">
        <v>142.80000000000001</v>
      </c>
      <c r="D132" s="1">
        <v>145</v>
      </c>
      <c r="E132" s="2" t="s">
        <v>116</v>
      </c>
      <c r="F132" s="14" t="s">
        <v>432</v>
      </c>
      <c r="G132" s="14" t="s">
        <v>547</v>
      </c>
      <c r="H132" s="15" t="s">
        <v>1</v>
      </c>
      <c r="I132" s="3" t="s">
        <v>10</v>
      </c>
      <c r="J132" s="1">
        <v>0.32</v>
      </c>
      <c r="K132" s="1">
        <v>0.4</v>
      </c>
      <c r="L132" s="1">
        <v>0.24</v>
      </c>
      <c r="M132" s="4">
        <f t="shared" si="42"/>
        <v>10091520</v>
      </c>
      <c r="N132" s="4">
        <f t="shared" si="43"/>
        <v>12614400</v>
      </c>
      <c r="O132" s="4">
        <f t="shared" si="44"/>
        <v>7568639.9999999991</v>
      </c>
      <c r="P132" s="30">
        <v>74130.991900615205</v>
      </c>
      <c r="Q132" s="30">
        <v>142798986.15610901</v>
      </c>
      <c r="R132" s="5">
        <v>0</v>
      </c>
      <c r="S132" s="9">
        <f t="shared" si="40"/>
        <v>0</v>
      </c>
      <c r="T132" s="9">
        <f t="shared" si="45"/>
        <v>0</v>
      </c>
      <c r="U132" s="9">
        <f t="shared" si="46"/>
        <v>0</v>
      </c>
      <c r="V132" s="5">
        <v>15000</v>
      </c>
      <c r="W132" s="31">
        <f t="shared" si="37"/>
        <v>0.1486396499238965</v>
      </c>
      <c r="X132" s="31">
        <f t="shared" si="38"/>
        <v>0.1189117199391172</v>
      </c>
      <c r="Y132" s="31">
        <f t="shared" si="39"/>
        <v>0.1981861998985287</v>
      </c>
      <c r="Z132" s="31"/>
      <c r="AA132" s="31"/>
      <c r="AB132" s="31"/>
      <c r="AC132" s="31"/>
      <c r="AD132" s="31"/>
      <c r="AE132" s="5">
        <v>0</v>
      </c>
      <c r="AF132" s="5">
        <v>0</v>
      </c>
      <c r="AG132" s="5">
        <v>0</v>
      </c>
      <c r="AH132" s="5">
        <v>0</v>
      </c>
      <c r="AI132" s="8">
        <f t="shared" si="17"/>
        <v>0</v>
      </c>
      <c r="AJ132" s="8">
        <f t="shared" si="18"/>
        <v>0</v>
      </c>
      <c r="AK132" s="8">
        <f t="shared" si="19"/>
        <v>0</v>
      </c>
      <c r="AL132" s="8">
        <f t="shared" si="20"/>
        <v>0</v>
      </c>
      <c r="AM132" s="5">
        <f t="shared" si="21"/>
        <v>0</v>
      </c>
      <c r="AN132" s="9">
        <f t="shared" si="41"/>
        <v>0</v>
      </c>
      <c r="AO132" s="9">
        <f t="shared" si="47"/>
        <v>0</v>
      </c>
      <c r="AP132" s="9">
        <f t="shared" si="48"/>
        <v>0</v>
      </c>
      <c r="AQ132" s="12"/>
      <c r="AR132" s="27"/>
    </row>
    <row r="133" spans="1:44" ht="32.85" customHeight="1" x14ac:dyDescent="0.25">
      <c r="A133" s="1">
        <v>400</v>
      </c>
      <c r="B133" s="2">
        <v>127</v>
      </c>
      <c r="C133" s="1">
        <v>933.4</v>
      </c>
      <c r="D133" s="1">
        <v>146</v>
      </c>
      <c r="E133" s="2" t="s">
        <v>12</v>
      </c>
      <c r="F133" s="14" t="s">
        <v>7</v>
      </c>
      <c r="G133" s="14" t="s">
        <v>433</v>
      </c>
      <c r="H133" s="15" t="s">
        <v>13</v>
      </c>
      <c r="I133" s="3" t="s">
        <v>10</v>
      </c>
      <c r="J133" s="1">
        <v>10.65</v>
      </c>
      <c r="K133" s="1">
        <v>13.31</v>
      </c>
      <c r="L133" s="1">
        <v>7.99</v>
      </c>
      <c r="M133" s="4">
        <f t="shared" si="42"/>
        <v>335858400</v>
      </c>
      <c r="N133" s="4">
        <f t="shared" si="43"/>
        <v>419744160</v>
      </c>
      <c r="O133" s="4">
        <f t="shared" si="44"/>
        <v>251972640.00000003</v>
      </c>
      <c r="P133" s="30">
        <v>182827.46139757201</v>
      </c>
      <c r="Q133" s="30">
        <v>933401554.81099105</v>
      </c>
      <c r="R133" s="5">
        <v>17889.495000000003</v>
      </c>
      <c r="S133" s="6">
        <f t="shared" si="40"/>
        <v>5.3264992032356498E-3</v>
      </c>
      <c r="T133" s="6">
        <f t="shared" si="45"/>
        <v>4.2619997381261963E-3</v>
      </c>
      <c r="U133" s="6">
        <f t="shared" si="46"/>
        <v>7.0997767852890694E-3</v>
      </c>
      <c r="V133" s="5">
        <v>16498445</v>
      </c>
      <c r="W133" s="31">
        <f t="shared" si="37"/>
        <v>4.9123216808035766</v>
      </c>
      <c r="X133" s="31">
        <f t="shared" si="38"/>
        <v>3.9305954846399769</v>
      </c>
      <c r="Y133" s="31">
        <f t="shared" si="39"/>
        <v>6.5477128786680963</v>
      </c>
      <c r="Z133" s="31">
        <f>100*(R133-V133)/M133</f>
        <v>-4.9069951816003412</v>
      </c>
      <c r="AA133" s="31"/>
      <c r="AB133" s="50">
        <f t="shared" si="34"/>
        <v>3.9263334849018507</v>
      </c>
      <c r="AC133" s="31">
        <f>100*(R133-V133)/O133</f>
        <v>-6.5406131018828066</v>
      </c>
      <c r="AD133" s="31"/>
      <c r="AE133" s="5">
        <v>0</v>
      </c>
      <c r="AF133" s="5">
        <v>1</v>
      </c>
      <c r="AG133" s="5">
        <v>7.2</v>
      </c>
      <c r="AH133" s="5">
        <v>0</v>
      </c>
      <c r="AI133" s="8">
        <f t="shared" si="17"/>
        <v>0</v>
      </c>
      <c r="AJ133" s="8">
        <f t="shared" si="18"/>
        <v>1000</v>
      </c>
      <c r="AK133" s="8">
        <f t="shared" si="19"/>
        <v>7200</v>
      </c>
      <c r="AL133" s="8">
        <f t="shared" si="20"/>
        <v>0</v>
      </c>
      <c r="AM133" s="5">
        <f t="shared" si="21"/>
        <v>25089.495000000003</v>
      </c>
      <c r="AN133" s="9">
        <f t="shared" si="41"/>
        <v>7.4702597880535382E-3</v>
      </c>
      <c r="AO133" s="9">
        <f t="shared" si="47"/>
        <v>5.9773303337918998E-3</v>
      </c>
      <c r="AP133" s="9">
        <f t="shared" si="48"/>
        <v>9.9572298801965178E-3</v>
      </c>
      <c r="AQ133" s="79" t="s">
        <v>602</v>
      </c>
      <c r="AR133" s="27"/>
    </row>
    <row r="134" spans="1:44" ht="32.85" customHeight="1" x14ac:dyDescent="0.25">
      <c r="A134" s="1">
        <v>401</v>
      </c>
      <c r="B134" s="2">
        <v>128</v>
      </c>
      <c r="C134" s="1">
        <v>276.2</v>
      </c>
      <c r="D134" s="1">
        <v>147</v>
      </c>
      <c r="E134" s="2" t="s">
        <v>71</v>
      </c>
      <c r="F134" s="14" t="s">
        <v>7</v>
      </c>
      <c r="G134" s="14" t="s">
        <v>434</v>
      </c>
      <c r="H134" s="15" t="s">
        <v>66</v>
      </c>
      <c r="I134" s="3" t="s">
        <v>10</v>
      </c>
      <c r="J134" s="1">
        <v>11.71</v>
      </c>
      <c r="K134" s="1">
        <v>14.64</v>
      </c>
      <c r="L134" s="1">
        <v>8.7799999999999994</v>
      </c>
      <c r="M134" s="4">
        <f t="shared" si="42"/>
        <v>369286560</v>
      </c>
      <c r="N134" s="4">
        <f t="shared" si="43"/>
        <v>461687040.00000006</v>
      </c>
      <c r="O134" s="4">
        <f t="shared" si="44"/>
        <v>276886079.99999994</v>
      </c>
      <c r="P134" s="30">
        <v>102627.08423691901</v>
      </c>
      <c r="Q134" s="30">
        <v>276199782.72579598</v>
      </c>
      <c r="R134" s="5">
        <v>0</v>
      </c>
      <c r="S134" s="9">
        <f t="shared" si="40"/>
        <v>0</v>
      </c>
      <c r="T134" s="9">
        <f t="shared" si="45"/>
        <v>0</v>
      </c>
      <c r="U134" s="9">
        <f t="shared" si="46"/>
        <v>0</v>
      </c>
      <c r="V134" s="5">
        <v>746000</v>
      </c>
      <c r="W134" s="31">
        <f t="shared" si="37"/>
        <v>0.20201114278299215</v>
      </c>
      <c r="X134" s="31">
        <f t="shared" si="38"/>
        <v>0.16158131707574028</v>
      </c>
      <c r="Y134" s="31">
        <f t="shared" si="39"/>
        <v>0.26942488405339848</v>
      </c>
      <c r="Z134" s="31"/>
      <c r="AA134" s="31"/>
      <c r="AB134" s="31"/>
      <c r="AC134" s="31"/>
      <c r="AD134" s="31"/>
      <c r="AE134" s="5">
        <v>188</v>
      </c>
      <c r="AF134" s="5">
        <v>0</v>
      </c>
      <c r="AG134" s="5">
        <v>0</v>
      </c>
      <c r="AH134" s="5">
        <v>0</v>
      </c>
      <c r="AI134" s="8">
        <f t="shared" si="17"/>
        <v>188000</v>
      </c>
      <c r="AJ134" s="8">
        <f t="shared" si="18"/>
        <v>0</v>
      </c>
      <c r="AK134" s="8">
        <f t="shared" si="19"/>
        <v>0</v>
      </c>
      <c r="AL134" s="8">
        <f t="shared" si="20"/>
        <v>0</v>
      </c>
      <c r="AM134" s="5">
        <f t="shared" si="21"/>
        <v>188000</v>
      </c>
      <c r="AN134" s="9">
        <f t="shared" si="41"/>
        <v>5.0908974320646817E-2</v>
      </c>
      <c r="AO134" s="9">
        <f t="shared" si="47"/>
        <v>4.072022467860479E-2</v>
      </c>
      <c r="AP134" s="9">
        <f t="shared" si="48"/>
        <v>6.789796005635243E-2</v>
      </c>
      <c r="AQ134" s="12"/>
      <c r="AR134" s="27"/>
    </row>
    <row r="135" spans="1:44" ht="32.85" customHeight="1" x14ac:dyDescent="0.25">
      <c r="A135" s="1">
        <v>402</v>
      </c>
      <c r="B135" s="2">
        <v>129</v>
      </c>
      <c r="C135" s="1">
        <v>17.2</v>
      </c>
      <c r="D135" s="1">
        <v>148</v>
      </c>
      <c r="E135" s="2" t="s">
        <v>196</v>
      </c>
      <c r="F135" s="14" t="s">
        <v>385</v>
      </c>
      <c r="G135" s="14" t="s">
        <v>435</v>
      </c>
      <c r="H135" s="15" t="s">
        <v>13</v>
      </c>
      <c r="I135" s="3" t="s">
        <v>10</v>
      </c>
      <c r="J135" s="1">
        <v>0.63</v>
      </c>
      <c r="K135" s="1">
        <v>0.79</v>
      </c>
      <c r="L135" s="1">
        <v>0.47</v>
      </c>
      <c r="M135" s="4">
        <f t="shared" si="42"/>
        <v>19867680</v>
      </c>
      <c r="N135" s="4">
        <f t="shared" si="43"/>
        <v>24913440.000000004</v>
      </c>
      <c r="O135" s="4">
        <f t="shared" si="44"/>
        <v>14821920</v>
      </c>
      <c r="P135" s="30">
        <v>17909.2819267737</v>
      </c>
      <c r="Q135" s="30">
        <v>17202146.6054588</v>
      </c>
      <c r="R135" s="5">
        <v>42119</v>
      </c>
      <c r="S135" s="6">
        <f t="shared" si="40"/>
        <v>0.21199757596256835</v>
      </c>
      <c r="T135" s="6">
        <f t="shared" si="45"/>
        <v>0.16906135804609879</v>
      </c>
      <c r="U135" s="6">
        <f t="shared" si="46"/>
        <v>0.28416696352429377</v>
      </c>
      <c r="V135" s="5">
        <v>0</v>
      </c>
      <c r="W135" s="31">
        <f t="shared" si="37"/>
        <v>0</v>
      </c>
      <c r="X135" s="31">
        <f t="shared" si="38"/>
        <v>0</v>
      </c>
      <c r="Y135" s="31">
        <f t="shared" si="39"/>
        <v>0</v>
      </c>
      <c r="Z135" s="31"/>
      <c r="AA135" s="31"/>
      <c r="AB135" s="31"/>
      <c r="AC135" s="31"/>
      <c r="AD135" s="31"/>
      <c r="AE135" s="5">
        <v>0</v>
      </c>
      <c r="AF135" s="5">
        <v>0</v>
      </c>
      <c r="AG135" s="5">
        <v>0</v>
      </c>
      <c r="AH135" s="5">
        <v>0</v>
      </c>
      <c r="AI135" s="8">
        <f t="shared" ref="AI135:AI198" si="49">AE135*1000</f>
        <v>0</v>
      </c>
      <c r="AJ135" s="8">
        <f t="shared" ref="AJ135:AJ198" si="50">AF135*1000</f>
        <v>0</v>
      </c>
      <c r="AK135" s="8">
        <f t="shared" ref="AK135:AK198" si="51">AG135*1000</f>
        <v>0</v>
      </c>
      <c r="AL135" s="8">
        <f t="shared" ref="AL135:AL198" si="52">AH135*1000</f>
        <v>0</v>
      </c>
      <c r="AM135" s="5">
        <f t="shared" ref="AM135:AM198" si="53">R135+AI135+AK135</f>
        <v>42119</v>
      </c>
      <c r="AN135" s="9">
        <f t="shared" si="41"/>
        <v>0.21199757596256835</v>
      </c>
      <c r="AO135" s="9">
        <f t="shared" si="47"/>
        <v>0.16906135804609879</v>
      </c>
      <c r="AP135" s="9">
        <f t="shared" si="48"/>
        <v>0.28416696352429377</v>
      </c>
      <c r="AQ135" s="12"/>
      <c r="AR135" s="27"/>
    </row>
    <row r="136" spans="1:44" ht="32.85" customHeight="1" x14ac:dyDescent="0.25">
      <c r="A136" s="1">
        <v>403</v>
      </c>
      <c r="B136" s="2">
        <v>130</v>
      </c>
      <c r="C136" s="1">
        <v>4.82</v>
      </c>
      <c r="D136" s="1">
        <v>149</v>
      </c>
      <c r="E136" s="2" t="s">
        <v>237</v>
      </c>
      <c r="F136" s="14" t="s">
        <v>315</v>
      </c>
      <c r="G136" s="14" t="s">
        <v>303</v>
      </c>
      <c r="H136" s="15" t="s">
        <v>114</v>
      </c>
      <c r="I136" s="3" t="s">
        <v>10</v>
      </c>
      <c r="J136" s="1">
        <v>4.0000000000000001E-3</v>
      </c>
      <c r="K136" s="1">
        <v>5.0000000000000001E-3</v>
      </c>
      <c r="L136" s="1">
        <v>3.0000000000000001E-3</v>
      </c>
      <c r="M136" s="4">
        <f t="shared" si="42"/>
        <v>126143.99999999999</v>
      </c>
      <c r="N136" s="4">
        <f t="shared" si="43"/>
        <v>157680</v>
      </c>
      <c r="O136" s="4">
        <f t="shared" si="44"/>
        <v>94608</v>
      </c>
      <c r="P136" s="30">
        <v>9971.1770595662801</v>
      </c>
      <c r="Q136" s="30">
        <v>4815029.1001615003</v>
      </c>
      <c r="R136" s="5">
        <v>0</v>
      </c>
      <c r="S136" s="9">
        <f t="shared" si="40"/>
        <v>0</v>
      </c>
      <c r="T136" s="9">
        <f t="shared" si="45"/>
        <v>0</v>
      </c>
      <c r="U136" s="9">
        <f t="shared" si="46"/>
        <v>0</v>
      </c>
      <c r="V136" s="5">
        <v>0</v>
      </c>
      <c r="W136" s="31">
        <f t="shared" si="37"/>
        <v>0</v>
      </c>
      <c r="X136" s="31">
        <f t="shared" si="38"/>
        <v>0</v>
      </c>
      <c r="Y136" s="31">
        <f t="shared" si="39"/>
        <v>0</v>
      </c>
      <c r="Z136" s="31"/>
      <c r="AA136" s="31"/>
      <c r="AB136" s="31"/>
      <c r="AC136" s="31"/>
      <c r="AD136" s="31"/>
      <c r="AE136" s="5">
        <v>0</v>
      </c>
      <c r="AF136" s="5">
        <v>0</v>
      </c>
      <c r="AG136" s="5">
        <v>0</v>
      </c>
      <c r="AH136" s="5">
        <v>0</v>
      </c>
      <c r="AI136" s="8">
        <f t="shared" si="49"/>
        <v>0</v>
      </c>
      <c r="AJ136" s="8">
        <f t="shared" si="50"/>
        <v>0</v>
      </c>
      <c r="AK136" s="8">
        <f t="shared" si="51"/>
        <v>0</v>
      </c>
      <c r="AL136" s="8">
        <f t="shared" si="52"/>
        <v>0</v>
      </c>
      <c r="AM136" s="5">
        <f t="shared" si="53"/>
        <v>0</v>
      </c>
      <c r="AN136" s="9">
        <f t="shared" si="41"/>
        <v>0</v>
      </c>
      <c r="AO136" s="9">
        <f t="shared" si="47"/>
        <v>0</v>
      </c>
      <c r="AP136" s="9">
        <f t="shared" si="48"/>
        <v>0</v>
      </c>
      <c r="AQ136" s="12"/>
      <c r="AR136" s="27"/>
    </row>
    <row r="137" spans="1:44" ht="32.85" customHeight="1" x14ac:dyDescent="0.25">
      <c r="A137" s="1">
        <v>404</v>
      </c>
      <c r="B137" s="2">
        <v>131</v>
      </c>
      <c r="C137" s="1">
        <v>54.07</v>
      </c>
      <c r="D137" s="1">
        <v>150</v>
      </c>
      <c r="E137" s="2" t="s">
        <v>8</v>
      </c>
      <c r="F137" s="14" t="s">
        <v>180</v>
      </c>
      <c r="G137" s="14" t="s">
        <v>436</v>
      </c>
      <c r="H137" s="15" t="s">
        <v>9</v>
      </c>
      <c r="I137" s="3" t="s">
        <v>10</v>
      </c>
      <c r="J137" s="1">
        <v>3.68</v>
      </c>
      <c r="K137" s="1">
        <v>4.59</v>
      </c>
      <c r="L137" s="1">
        <v>2.76</v>
      </c>
      <c r="M137" s="4">
        <f t="shared" si="42"/>
        <v>116052480</v>
      </c>
      <c r="N137" s="4">
        <f t="shared" si="43"/>
        <v>144750240</v>
      </c>
      <c r="O137" s="4">
        <f t="shared" si="44"/>
        <v>87039360</v>
      </c>
      <c r="P137" s="30">
        <v>34093.534454811997</v>
      </c>
      <c r="Q137" s="30">
        <v>54069033.830364302</v>
      </c>
      <c r="R137" s="5">
        <v>1300000</v>
      </c>
      <c r="S137" s="6">
        <f t="shared" si="40"/>
        <v>1.1201828689916837</v>
      </c>
      <c r="T137" s="6">
        <f t="shared" si="45"/>
        <v>0.89809868363603407</v>
      </c>
      <c r="U137" s="6">
        <f t="shared" si="46"/>
        <v>1.4935771586555784</v>
      </c>
      <c r="V137" s="5">
        <v>0</v>
      </c>
      <c r="W137" s="31">
        <f t="shared" si="37"/>
        <v>0</v>
      </c>
      <c r="X137" s="31">
        <f t="shared" si="38"/>
        <v>0</v>
      </c>
      <c r="Y137" s="31">
        <f t="shared" si="39"/>
        <v>0</v>
      </c>
      <c r="Z137" s="31"/>
      <c r="AA137" s="31"/>
      <c r="AB137" s="31"/>
      <c r="AC137" s="31"/>
      <c r="AD137" s="31"/>
      <c r="AE137" s="5">
        <v>0</v>
      </c>
      <c r="AF137" s="5">
        <v>0</v>
      </c>
      <c r="AG137" s="5">
        <v>0</v>
      </c>
      <c r="AH137" s="5">
        <v>0</v>
      </c>
      <c r="AI137" s="8">
        <f t="shared" si="49"/>
        <v>0</v>
      </c>
      <c r="AJ137" s="8">
        <f t="shared" si="50"/>
        <v>0</v>
      </c>
      <c r="AK137" s="8">
        <f t="shared" si="51"/>
        <v>0</v>
      </c>
      <c r="AL137" s="8">
        <f t="shared" si="52"/>
        <v>0</v>
      </c>
      <c r="AM137" s="5">
        <f t="shared" si="53"/>
        <v>1300000</v>
      </c>
      <c r="AN137" s="9">
        <f t="shared" si="41"/>
        <v>1.1201828689916837</v>
      </c>
      <c r="AO137" s="9">
        <f t="shared" si="47"/>
        <v>0.89809868363603407</v>
      </c>
      <c r="AP137" s="9">
        <f t="shared" si="48"/>
        <v>1.4935771586555784</v>
      </c>
      <c r="AQ137" s="12"/>
      <c r="AR137" s="27"/>
    </row>
    <row r="138" spans="1:44" ht="32.85" customHeight="1" x14ac:dyDescent="0.25">
      <c r="A138" s="1">
        <v>405</v>
      </c>
      <c r="B138" s="2">
        <v>132</v>
      </c>
      <c r="C138" s="1">
        <v>224</v>
      </c>
      <c r="D138" s="1">
        <v>151</v>
      </c>
      <c r="E138" s="2" t="s">
        <v>11</v>
      </c>
      <c r="F138" s="14" t="s">
        <v>92</v>
      </c>
      <c r="G138" s="14" t="s">
        <v>437</v>
      </c>
      <c r="H138" s="15" t="s">
        <v>9</v>
      </c>
      <c r="I138" s="3" t="s">
        <v>10</v>
      </c>
      <c r="J138" s="1">
        <v>3.52</v>
      </c>
      <c r="K138" s="1">
        <v>4.4000000000000004</v>
      </c>
      <c r="L138" s="1">
        <v>2.64</v>
      </c>
      <c r="M138" s="4">
        <f t="shared" si="42"/>
        <v>111006720</v>
      </c>
      <c r="N138" s="4">
        <f t="shared" si="43"/>
        <v>138758400</v>
      </c>
      <c r="O138" s="4">
        <f t="shared" si="44"/>
        <v>83255040</v>
      </c>
      <c r="P138" s="30">
        <v>83040.348521995198</v>
      </c>
      <c r="Q138" s="30">
        <v>224002205.17592499</v>
      </c>
      <c r="R138" s="5">
        <v>11272560</v>
      </c>
      <c r="S138" s="6">
        <f t="shared" si="40"/>
        <v>10.154844679673447</v>
      </c>
      <c r="T138" s="6">
        <f t="shared" si="45"/>
        <v>8.1238757437387576</v>
      </c>
      <c r="U138" s="6">
        <f t="shared" si="46"/>
        <v>13.539792906231263</v>
      </c>
      <c r="V138" s="5">
        <v>0</v>
      </c>
      <c r="W138" s="31">
        <f t="shared" si="37"/>
        <v>0</v>
      </c>
      <c r="X138" s="31">
        <f t="shared" si="38"/>
        <v>0</v>
      </c>
      <c r="Y138" s="31">
        <f t="shared" si="39"/>
        <v>0</v>
      </c>
      <c r="Z138" s="31"/>
      <c r="AA138" s="31"/>
      <c r="AB138" s="31"/>
      <c r="AC138" s="31"/>
      <c r="AD138" s="31"/>
      <c r="AE138" s="5">
        <v>0</v>
      </c>
      <c r="AF138" s="5">
        <v>0</v>
      </c>
      <c r="AG138" s="5">
        <v>0</v>
      </c>
      <c r="AH138" s="5">
        <v>0</v>
      </c>
      <c r="AI138" s="8">
        <f t="shared" si="49"/>
        <v>0</v>
      </c>
      <c r="AJ138" s="8">
        <f t="shared" si="50"/>
        <v>0</v>
      </c>
      <c r="AK138" s="8">
        <f t="shared" si="51"/>
        <v>0</v>
      </c>
      <c r="AL138" s="8">
        <f t="shared" si="52"/>
        <v>0</v>
      </c>
      <c r="AM138" s="5">
        <f t="shared" si="53"/>
        <v>11272560</v>
      </c>
      <c r="AN138" s="9">
        <f t="shared" si="41"/>
        <v>10.154844679673447</v>
      </c>
      <c r="AO138" s="9">
        <f t="shared" si="47"/>
        <v>8.1238757437387576</v>
      </c>
      <c r="AP138" s="9">
        <f t="shared" si="48"/>
        <v>13.539792906231263</v>
      </c>
      <c r="AQ138" s="12"/>
      <c r="AR138" s="27"/>
    </row>
    <row r="139" spans="1:44" ht="32.85" customHeight="1" x14ac:dyDescent="0.25">
      <c r="A139" s="1">
        <v>406</v>
      </c>
      <c r="B139" s="2">
        <v>133</v>
      </c>
      <c r="C139" s="1">
        <v>21.93</v>
      </c>
      <c r="D139" s="1">
        <v>152</v>
      </c>
      <c r="E139" s="2" t="s">
        <v>238</v>
      </c>
      <c r="F139" s="14" t="s">
        <v>315</v>
      </c>
      <c r="G139" s="14" t="s">
        <v>304</v>
      </c>
      <c r="H139" s="15" t="s">
        <v>9</v>
      </c>
      <c r="I139" s="3" t="s">
        <v>10</v>
      </c>
      <c r="J139" s="1">
        <v>0.74</v>
      </c>
      <c r="K139" s="1">
        <v>0.93</v>
      </c>
      <c r="L139" s="1">
        <v>0.56000000000000005</v>
      </c>
      <c r="M139" s="4">
        <f t="shared" si="42"/>
        <v>23336640</v>
      </c>
      <c r="N139" s="4">
        <f t="shared" si="43"/>
        <v>29328480.000000004</v>
      </c>
      <c r="O139" s="4">
        <f t="shared" si="44"/>
        <v>17660160</v>
      </c>
      <c r="P139" s="30">
        <v>18118.254313548001</v>
      </c>
      <c r="Q139" s="30">
        <v>21932149.854310598</v>
      </c>
      <c r="R139" s="5">
        <v>0</v>
      </c>
      <c r="S139" s="9">
        <f t="shared" si="40"/>
        <v>0</v>
      </c>
      <c r="T139" s="9">
        <f t="shared" si="45"/>
        <v>0</v>
      </c>
      <c r="U139" s="9">
        <f t="shared" si="46"/>
        <v>0</v>
      </c>
      <c r="V139" s="5">
        <v>0</v>
      </c>
      <c r="W139" s="31">
        <f t="shared" si="37"/>
        <v>0</v>
      </c>
      <c r="X139" s="31">
        <f t="shared" si="38"/>
        <v>0</v>
      </c>
      <c r="Y139" s="31">
        <f t="shared" si="39"/>
        <v>0</v>
      </c>
      <c r="Z139" s="31"/>
      <c r="AA139" s="31"/>
      <c r="AB139" s="31"/>
      <c r="AC139" s="31"/>
      <c r="AD139" s="31"/>
      <c r="AE139" s="5">
        <v>0</v>
      </c>
      <c r="AF139" s="5">
        <v>0</v>
      </c>
      <c r="AG139" s="5">
        <v>0</v>
      </c>
      <c r="AH139" s="5">
        <v>0</v>
      </c>
      <c r="AI139" s="8">
        <f t="shared" si="49"/>
        <v>0</v>
      </c>
      <c r="AJ139" s="8">
        <f t="shared" si="50"/>
        <v>0</v>
      </c>
      <c r="AK139" s="8">
        <f t="shared" si="51"/>
        <v>0</v>
      </c>
      <c r="AL139" s="8">
        <f t="shared" si="52"/>
        <v>0</v>
      </c>
      <c r="AM139" s="5">
        <f t="shared" si="53"/>
        <v>0</v>
      </c>
      <c r="AN139" s="9">
        <f t="shared" si="41"/>
        <v>0</v>
      </c>
      <c r="AO139" s="9">
        <f t="shared" si="47"/>
        <v>0</v>
      </c>
      <c r="AP139" s="9">
        <f t="shared" si="48"/>
        <v>0</v>
      </c>
      <c r="AQ139" s="12"/>
      <c r="AR139" s="27"/>
    </row>
    <row r="140" spans="1:44" ht="32.85" customHeight="1" x14ac:dyDescent="0.25">
      <c r="A140" s="1">
        <v>407</v>
      </c>
      <c r="B140" s="2">
        <v>134</v>
      </c>
      <c r="C140" s="1">
        <v>11.47</v>
      </c>
      <c r="D140" s="1">
        <v>153</v>
      </c>
      <c r="E140" s="2" t="s">
        <v>239</v>
      </c>
      <c r="F140" s="14" t="s">
        <v>315</v>
      </c>
      <c r="G140" s="14" t="s">
        <v>305</v>
      </c>
      <c r="H140" s="15" t="s">
        <v>9</v>
      </c>
      <c r="I140" s="3" t="s">
        <v>10</v>
      </c>
      <c r="J140" s="1">
        <v>0.48</v>
      </c>
      <c r="K140" s="1">
        <v>0.6</v>
      </c>
      <c r="L140" s="1">
        <v>0.36</v>
      </c>
      <c r="M140" s="4">
        <f t="shared" si="42"/>
        <v>15137279.999999998</v>
      </c>
      <c r="N140" s="4">
        <f t="shared" si="43"/>
        <v>18921600</v>
      </c>
      <c r="O140" s="4">
        <f t="shared" si="44"/>
        <v>11352959.999999998</v>
      </c>
      <c r="P140" s="30">
        <v>13504.0644266954</v>
      </c>
      <c r="Q140" s="30">
        <v>11472507.2153749</v>
      </c>
      <c r="R140" s="5">
        <v>0</v>
      </c>
      <c r="S140" s="9">
        <f t="shared" si="40"/>
        <v>0</v>
      </c>
      <c r="T140" s="9">
        <f t="shared" si="45"/>
        <v>0</v>
      </c>
      <c r="U140" s="9">
        <f t="shared" si="46"/>
        <v>0</v>
      </c>
      <c r="V140" s="5">
        <v>0</v>
      </c>
      <c r="W140" s="31">
        <f t="shared" si="37"/>
        <v>0</v>
      </c>
      <c r="X140" s="31">
        <f t="shared" si="38"/>
        <v>0</v>
      </c>
      <c r="Y140" s="31">
        <f t="shared" si="39"/>
        <v>0</v>
      </c>
      <c r="Z140" s="31"/>
      <c r="AA140" s="31"/>
      <c r="AB140" s="31"/>
      <c r="AC140" s="31"/>
      <c r="AD140" s="31"/>
      <c r="AE140" s="5">
        <v>0</v>
      </c>
      <c r="AF140" s="5">
        <v>0</v>
      </c>
      <c r="AG140" s="5">
        <v>0</v>
      </c>
      <c r="AH140" s="5">
        <v>0</v>
      </c>
      <c r="AI140" s="8">
        <f t="shared" si="49"/>
        <v>0</v>
      </c>
      <c r="AJ140" s="8">
        <f t="shared" si="50"/>
        <v>0</v>
      </c>
      <c r="AK140" s="8">
        <f t="shared" si="51"/>
        <v>0</v>
      </c>
      <c r="AL140" s="8">
        <f t="shared" si="52"/>
        <v>0</v>
      </c>
      <c r="AM140" s="5">
        <f t="shared" si="53"/>
        <v>0</v>
      </c>
      <c r="AN140" s="9">
        <f t="shared" si="41"/>
        <v>0</v>
      </c>
      <c r="AO140" s="9">
        <f t="shared" si="47"/>
        <v>0</v>
      </c>
      <c r="AP140" s="9">
        <f t="shared" si="48"/>
        <v>0</v>
      </c>
      <c r="AQ140" s="12"/>
      <c r="AR140" s="27"/>
    </row>
    <row r="141" spans="1:44" ht="32.85" customHeight="1" x14ac:dyDescent="0.25">
      <c r="A141" s="1">
        <v>408</v>
      </c>
      <c r="B141" s="2">
        <v>135</v>
      </c>
      <c r="C141" s="1">
        <v>21.25</v>
      </c>
      <c r="D141" s="1">
        <v>154</v>
      </c>
      <c r="E141" s="2" t="s">
        <v>57</v>
      </c>
      <c r="F141" s="14" t="s">
        <v>315</v>
      </c>
      <c r="G141" s="14" t="s">
        <v>306</v>
      </c>
      <c r="H141" s="15" t="s">
        <v>9</v>
      </c>
      <c r="I141" s="3" t="s">
        <v>10</v>
      </c>
      <c r="J141" s="1">
        <v>0.72</v>
      </c>
      <c r="K141" s="1">
        <v>0.91</v>
      </c>
      <c r="L141" s="1">
        <v>0.54</v>
      </c>
      <c r="M141" s="4">
        <f t="shared" si="42"/>
        <v>22705919.999999996</v>
      </c>
      <c r="N141" s="4">
        <f t="shared" si="43"/>
        <v>28697760</v>
      </c>
      <c r="O141" s="4">
        <f t="shared" si="44"/>
        <v>17029440.000000004</v>
      </c>
      <c r="P141" s="30">
        <v>29645.462774919299</v>
      </c>
      <c r="Q141" s="30">
        <v>21253423.899258401</v>
      </c>
      <c r="R141" s="5">
        <v>3469000</v>
      </c>
      <c r="S141" s="6">
        <f t="shared" si="40"/>
        <v>15.277953943288802</v>
      </c>
      <c r="T141" s="6">
        <f t="shared" si="45"/>
        <v>12.088051471613115</v>
      </c>
      <c r="U141" s="6">
        <f t="shared" si="46"/>
        <v>20.370605257718395</v>
      </c>
      <c r="V141" s="5">
        <v>0</v>
      </c>
      <c r="W141" s="31">
        <f t="shared" si="37"/>
        <v>0</v>
      </c>
      <c r="X141" s="31">
        <f t="shared" si="38"/>
        <v>0</v>
      </c>
      <c r="Y141" s="31">
        <f t="shared" si="39"/>
        <v>0</v>
      </c>
      <c r="Z141" s="31"/>
      <c r="AA141" s="31"/>
      <c r="AB141" s="31"/>
      <c r="AC141" s="31"/>
      <c r="AD141" s="31"/>
      <c r="AE141" s="5">
        <v>0</v>
      </c>
      <c r="AF141" s="5">
        <v>0</v>
      </c>
      <c r="AG141" s="5">
        <v>0</v>
      </c>
      <c r="AH141" s="5">
        <v>0</v>
      </c>
      <c r="AI141" s="8">
        <f t="shared" si="49"/>
        <v>0</v>
      </c>
      <c r="AJ141" s="8">
        <f t="shared" si="50"/>
        <v>0</v>
      </c>
      <c r="AK141" s="8">
        <f t="shared" si="51"/>
        <v>0</v>
      </c>
      <c r="AL141" s="8">
        <f t="shared" si="52"/>
        <v>0</v>
      </c>
      <c r="AM141" s="5">
        <f t="shared" si="53"/>
        <v>3469000</v>
      </c>
      <c r="AN141" s="9">
        <f t="shared" si="41"/>
        <v>15.277953943288802</v>
      </c>
      <c r="AO141" s="9">
        <f t="shared" si="47"/>
        <v>12.088051471613115</v>
      </c>
      <c r="AP141" s="9">
        <f t="shared" si="48"/>
        <v>20.370605257718395</v>
      </c>
      <c r="AQ141" s="12"/>
      <c r="AR141" s="27"/>
    </row>
    <row r="142" spans="1:44" ht="32.85" customHeight="1" x14ac:dyDescent="0.25">
      <c r="A142" s="1">
        <v>409</v>
      </c>
      <c r="B142" s="2">
        <v>136</v>
      </c>
      <c r="C142" s="1">
        <v>43.2</v>
      </c>
      <c r="D142" s="1">
        <v>155</v>
      </c>
      <c r="E142" s="2" t="s">
        <v>117</v>
      </c>
      <c r="F142" s="14" t="s">
        <v>315</v>
      </c>
      <c r="G142" s="14" t="s">
        <v>307</v>
      </c>
      <c r="H142" s="15" t="s">
        <v>9</v>
      </c>
      <c r="I142" s="3" t="s">
        <v>10</v>
      </c>
      <c r="J142" s="1">
        <v>1.17</v>
      </c>
      <c r="K142" s="1">
        <v>1.46</v>
      </c>
      <c r="L142" s="1">
        <v>0.88</v>
      </c>
      <c r="M142" s="4">
        <f t="shared" si="42"/>
        <v>36897119.999999993</v>
      </c>
      <c r="N142" s="4">
        <f t="shared" si="43"/>
        <v>46042560</v>
      </c>
      <c r="O142" s="4">
        <f t="shared" si="44"/>
        <v>27751680</v>
      </c>
      <c r="P142" s="30">
        <v>39460.905896489501</v>
      </c>
      <c r="Q142" s="30">
        <v>43197751.3448743</v>
      </c>
      <c r="R142" s="5">
        <v>428226</v>
      </c>
      <c r="S142" s="6">
        <f t="shared" si="40"/>
        <v>1.1605946480375706</v>
      </c>
      <c r="T142" s="6">
        <f t="shared" si="45"/>
        <v>0.93006557411229962</v>
      </c>
      <c r="U142" s="6">
        <f t="shared" si="46"/>
        <v>1.5430633388681334</v>
      </c>
      <c r="V142" s="5">
        <v>0</v>
      </c>
      <c r="W142" s="31">
        <f t="shared" si="37"/>
        <v>0</v>
      </c>
      <c r="X142" s="31">
        <f t="shared" si="38"/>
        <v>0</v>
      </c>
      <c r="Y142" s="31">
        <f t="shared" si="39"/>
        <v>0</v>
      </c>
      <c r="Z142" s="31"/>
      <c r="AA142" s="31"/>
      <c r="AB142" s="31"/>
      <c r="AC142" s="31"/>
      <c r="AD142" s="31"/>
      <c r="AE142" s="5">
        <v>0</v>
      </c>
      <c r="AF142" s="5">
        <v>0</v>
      </c>
      <c r="AG142" s="5">
        <v>0</v>
      </c>
      <c r="AH142" s="5">
        <v>0</v>
      </c>
      <c r="AI142" s="8">
        <f t="shared" si="49"/>
        <v>0</v>
      </c>
      <c r="AJ142" s="8">
        <f t="shared" si="50"/>
        <v>0</v>
      </c>
      <c r="AK142" s="8">
        <f t="shared" si="51"/>
        <v>0</v>
      </c>
      <c r="AL142" s="8">
        <f t="shared" si="52"/>
        <v>0</v>
      </c>
      <c r="AM142" s="5">
        <f t="shared" si="53"/>
        <v>428226</v>
      </c>
      <c r="AN142" s="9">
        <f t="shared" si="41"/>
        <v>1.1605946480375706</v>
      </c>
      <c r="AO142" s="9">
        <f t="shared" si="47"/>
        <v>0.93006557411229962</v>
      </c>
      <c r="AP142" s="9">
        <f t="shared" si="48"/>
        <v>1.5430633388681334</v>
      </c>
      <c r="AQ142" s="12"/>
      <c r="AR142" s="27"/>
    </row>
    <row r="143" spans="1:44" ht="32.85" customHeight="1" x14ac:dyDescent="0.25">
      <c r="A143" s="1">
        <v>410</v>
      </c>
      <c r="B143" s="2">
        <v>137</v>
      </c>
      <c r="C143" s="1">
        <v>16.559999999999999</v>
      </c>
      <c r="D143" s="1">
        <v>156</v>
      </c>
      <c r="E143" s="2" t="s">
        <v>84</v>
      </c>
      <c r="F143" s="14" t="s">
        <v>180</v>
      </c>
      <c r="G143" s="14" t="s">
        <v>438</v>
      </c>
      <c r="H143" s="15" t="s">
        <v>9</v>
      </c>
      <c r="I143" s="3" t="s">
        <v>10</v>
      </c>
      <c r="J143" s="1">
        <v>1.08</v>
      </c>
      <c r="K143" s="1">
        <v>1.35</v>
      </c>
      <c r="L143" s="1">
        <v>0.81</v>
      </c>
      <c r="M143" s="4">
        <f t="shared" si="42"/>
        <v>34058880.000000007</v>
      </c>
      <c r="N143" s="4">
        <f t="shared" si="43"/>
        <v>42573600</v>
      </c>
      <c r="O143" s="4">
        <f t="shared" si="44"/>
        <v>25544160</v>
      </c>
      <c r="P143" s="30">
        <v>20885.029993605101</v>
      </c>
      <c r="Q143" s="30">
        <v>16559654.4383642</v>
      </c>
      <c r="R143" s="5">
        <v>0</v>
      </c>
      <c r="S143" s="9">
        <f t="shared" si="40"/>
        <v>0</v>
      </c>
      <c r="T143" s="9">
        <f t="shared" si="45"/>
        <v>0</v>
      </c>
      <c r="U143" s="9">
        <f t="shared" si="46"/>
        <v>0</v>
      </c>
      <c r="V143" s="5">
        <v>0</v>
      </c>
      <c r="W143" s="31">
        <f t="shared" si="37"/>
        <v>0</v>
      </c>
      <c r="X143" s="31">
        <f t="shared" si="38"/>
        <v>0</v>
      </c>
      <c r="Y143" s="31">
        <f t="shared" si="39"/>
        <v>0</v>
      </c>
      <c r="Z143" s="31"/>
      <c r="AA143" s="31"/>
      <c r="AB143" s="31"/>
      <c r="AC143" s="31"/>
      <c r="AD143" s="31"/>
      <c r="AE143" s="5">
        <v>0</v>
      </c>
      <c r="AF143" s="5">
        <v>0</v>
      </c>
      <c r="AG143" s="5">
        <v>0</v>
      </c>
      <c r="AH143" s="5">
        <v>0</v>
      </c>
      <c r="AI143" s="8">
        <f t="shared" si="49"/>
        <v>0</v>
      </c>
      <c r="AJ143" s="8">
        <f t="shared" si="50"/>
        <v>0</v>
      </c>
      <c r="AK143" s="8">
        <f t="shared" si="51"/>
        <v>0</v>
      </c>
      <c r="AL143" s="8">
        <f t="shared" si="52"/>
        <v>0</v>
      </c>
      <c r="AM143" s="5">
        <f t="shared" si="53"/>
        <v>0</v>
      </c>
      <c r="AN143" s="9">
        <f t="shared" si="41"/>
        <v>0</v>
      </c>
      <c r="AO143" s="9">
        <f t="shared" si="47"/>
        <v>0</v>
      </c>
      <c r="AP143" s="9">
        <f t="shared" si="48"/>
        <v>0</v>
      </c>
      <c r="AQ143" s="12"/>
      <c r="AR143" s="27"/>
    </row>
    <row r="144" spans="1:44" ht="32.85" customHeight="1" x14ac:dyDescent="0.25">
      <c r="A144" s="1">
        <v>411</v>
      </c>
      <c r="B144" s="2">
        <v>138</v>
      </c>
      <c r="C144" s="1">
        <v>2.73</v>
      </c>
      <c r="D144" s="1">
        <v>157</v>
      </c>
      <c r="E144" s="2" t="s">
        <v>240</v>
      </c>
      <c r="F144" s="14" t="s">
        <v>315</v>
      </c>
      <c r="G144" s="14" t="s">
        <v>308</v>
      </c>
      <c r="H144" s="15" t="s">
        <v>9</v>
      </c>
      <c r="I144" s="3" t="s">
        <v>10</v>
      </c>
      <c r="J144" s="1">
        <v>0.18</v>
      </c>
      <c r="K144" s="1">
        <v>0.23</v>
      </c>
      <c r="L144" s="1">
        <v>0.14000000000000001</v>
      </c>
      <c r="M144" s="4">
        <f t="shared" si="42"/>
        <v>5676479.9999999991</v>
      </c>
      <c r="N144" s="4">
        <f t="shared" si="43"/>
        <v>7253280</v>
      </c>
      <c r="O144" s="4">
        <f t="shared" si="44"/>
        <v>4415040</v>
      </c>
      <c r="P144" s="30">
        <v>7138.9900931872799</v>
      </c>
      <c r="Q144" s="30">
        <v>2728593.45468225</v>
      </c>
      <c r="R144" s="5">
        <v>0</v>
      </c>
      <c r="S144" s="9">
        <f t="shared" si="40"/>
        <v>0</v>
      </c>
      <c r="T144" s="9">
        <f t="shared" si="45"/>
        <v>0</v>
      </c>
      <c r="U144" s="9">
        <f t="shared" si="46"/>
        <v>0</v>
      </c>
      <c r="V144" s="5">
        <v>0</v>
      </c>
      <c r="W144" s="31">
        <f t="shared" si="37"/>
        <v>0</v>
      </c>
      <c r="X144" s="31">
        <f t="shared" si="38"/>
        <v>0</v>
      </c>
      <c r="Y144" s="31">
        <f t="shared" si="39"/>
        <v>0</v>
      </c>
      <c r="Z144" s="31"/>
      <c r="AA144" s="31"/>
      <c r="AB144" s="31"/>
      <c r="AC144" s="31"/>
      <c r="AD144" s="31"/>
      <c r="AE144" s="5">
        <v>0</v>
      </c>
      <c r="AF144" s="5">
        <v>0</v>
      </c>
      <c r="AG144" s="5">
        <v>0</v>
      </c>
      <c r="AH144" s="5">
        <v>0</v>
      </c>
      <c r="AI144" s="8">
        <f t="shared" si="49"/>
        <v>0</v>
      </c>
      <c r="AJ144" s="8">
        <f t="shared" si="50"/>
        <v>0</v>
      </c>
      <c r="AK144" s="8">
        <f t="shared" si="51"/>
        <v>0</v>
      </c>
      <c r="AL144" s="8">
        <f t="shared" si="52"/>
        <v>0</v>
      </c>
      <c r="AM144" s="5">
        <f t="shared" si="53"/>
        <v>0</v>
      </c>
      <c r="AN144" s="9">
        <f t="shared" si="41"/>
        <v>0</v>
      </c>
      <c r="AO144" s="9">
        <f t="shared" si="47"/>
        <v>0</v>
      </c>
      <c r="AP144" s="9">
        <f t="shared" si="48"/>
        <v>0</v>
      </c>
      <c r="AQ144" s="12"/>
      <c r="AR144" s="27"/>
    </row>
    <row r="145" spans="1:44" ht="32.85" customHeight="1" x14ac:dyDescent="0.25">
      <c r="A145" s="1">
        <v>412</v>
      </c>
      <c r="B145" s="2">
        <v>139</v>
      </c>
      <c r="C145" s="1">
        <v>21.17</v>
      </c>
      <c r="D145" s="1">
        <v>158</v>
      </c>
      <c r="E145" s="2" t="s">
        <v>181</v>
      </c>
      <c r="F145" s="14" t="s">
        <v>180</v>
      </c>
      <c r="G145" s="14" t="s">
        <v>439</v>
      </c>
      <c r="H145" s="15" t="s">
        <v>9</v>
      </c>
      <c r="I145" s="3" t="s">
        <v>10</v>
      </c>
      <c r="J145" s="1">
        <v>2.64</v>
      </c>
      <c r="K145" s="1">
        <v>3.3</v>
      </c>
      <c r="L145" s="1">
        <v>1.98</v>
      </c>
      <c r="M145" s="4">
        <f t="shared" si="42"/>
        <v>83255040</v>
      </c>
      <c r="N145" s="4">
        <f t="shared" si="43"/>
        <v>104068800</v>
      </c>
      <c r="O145" s="4">
        <f t="shared" si="44"/>
        <v>62441280</v>
      </c>
      <c r="P145" s="30">
        <v>27181.985147315001</v>
      </c>
      <c r="Q145" s="30">
        <v>21173713.254768699</v>
      </c>
      <c r="R145" s="5">
        <v>0</v>
      </c>
      <c r="S145" s="9">
        <f t="shared" si="40"/>
        <v>0</v>
      </c>
      <c r="T145" s="9">
        <f t="shared" si="45"/>
        <v>0</v>
      </c>
      <c r="U145" s="9">
        <f t="shared" si="46"/>
        <v>0</v>
      </c>
      <c r="V145" s="5">
        <v>0</v>
      </c>
      <c r="W145" s="31">
        <f t="shared" si="37"/>
        <v>0</v>
      </c>
      <c r="X145" s="31">
        <f t="shared" si="38"/>
        <v>0</v>
      </c>
      <c r="Y145" s="31">
        <f t="shared" si="39"/>
        <v>0</v>
      </c>
      <c r="Z145" s="31"/>
      <c r="AA145" s="31"/>
      <c r="AB145" s="31"/>
      <c r="AC145" s="31"/>
      <c r="AD145" s="31"/>
      <c r="AE145" s="5">
        <v>0</v>
      </c>
      <c r="AF145" s="5">
        <v>0</v>
      </c>
      <c r="AG145" s="5">
        <v>0</v>
      </c>
      <c r="AH145" s="5">
        <v>0</v>
      </c>
      <c r="AI145" s="8">
        <f t="shared" si="49"/>
        <v>0</v>
      </c>
      <c r="AJ145" s="8">
        <f t="shared" si="50"/>
        <v>0</v>
      </c>
      <c r="AK145" s="8">
        <f t="shared" si="51"/>
        <v>0</v>
      </c>
      <c r="AL145" s="8">
        <f t="shared" si="52"/>
        <v>0</v>
      </c>
      <c r="AM145" s="5">
        <f t="shared" si="53"/>
        <v>0</v>
      </c>
      <c r="AN145" s="9">
        <f t="shared" si="41"/>
        <v>0</v>
      </c>
      <c r="AO145" s="9">
        <f t="shared" si="47"/>
        <v>0</v>
      </c>
      <c r="AP145" s="9">
        <f t="shared" si="48"/>
        <v>0</v>
      </c>
      <c r="AQ145" s="12"/>
      <c r="AR145" s="27"/>
    </row>
    <row r="146" spans="1:44" ht="32.85" customHeight="1" x14ac:dyDescent="0.25">
      <c r="A146" s="1">
        <v>413</v>
      </c>
      <c r="B146" s="2">
        <v>140</v>
      </c>
      <c r="C146" s="1">
        <v>46.19</v>
      </c>
      <c r="D146" s="1">
        <v>159</v>
      </c>
      <c r="E146" s="2" t="s">
        <v>241</v>
      </c>
      <c r="F146" s="14" t="s">
        <v>315</v>
      </c>
      <c r="G146" s="14" t="s">
        <v>309</v>
      </c>
      <c r="H146" s="15" t="s">
        <v>9</v>
      </c>
      <c r="I146" s="3" t="s">
        <v>10</v>
      </c>
      <c r="J146" s="1">
        <v>1.46</v>
      </c>
      <c r="K146" s="1">
        <v>1.83</v>
      </c>
      <c r="L146" s="1">
        <v>1.1000000000000001</v>
      </c>
      <c r="M146" s="4">
        <f t="shared" si="42"/>
        <v>46042560</v>
      </c>
      <c r="N146" s="4">
        <f t="shared" si="43"/>
        <v>57710880.000000007</v>
      </c>
      <c r="O146" s="4">
        <f t="shared" si="44"/>
        <v>34689600</v>
      </c>
      <c r="P146" s="30">
        <v>39246.964469832499</v>
      </c>
      <c r="Q146" s="30">
        <v>46189540.523515999</v>
      </c>
      <c r="R146" s="5">
        <v>0</v>
      </c>
      <c r="S146" s="9">
        <f t="shared" ref="S146:S177" si="54">100*R146/M146</f>
        <v>0</v>
      </c>
      <c r="T146" s="9">
        <f t="shared" si="45"/>
        <v>0</v>
      </c>
      <c r="U146" s="9">
        <f t="shared" si="46"/>
        <v>0</v>
      </c>
      <c r="V146" s="5">
        <v>0</v>
      </c>
      <c r="W146" s="31">
        <f t="shared" si="37"/>
        <v>0</v>
      </c>
      <c r="X146" s="31">
        <f t="shared" si="38"/>
        <v>0</v>
      </c>
      <c r="Y146" s="31">
        <f t="shared" si="39"/>
        <v>0</v>
      </c>
      <c r="Z146" s="31"/>
      <c r="AA146" s="31"/>
      <c r="AB146" s="31"/>
      <c r="AC146" s="31"/>
      <c r="AD146" s="31"/>
      <c r="AE146" s="5">
        <v>0</v>
      </c>
      <c r="AF146" s="5">
        <v>0</v>
      </c>
      <c r="AG146" s="5">
        <v>0</v>
      </c>
      <c r="AH146" s="5">
        <v>0</v>
      </c>
      <c r="AI146" s="8">
        <f t="shared" si="49"/>
        <v>0</v>
      </c>
      <c r="AJ146" s="8">
        <f t="shared" si="50"/>
        <v>0</v>
      </c>
      <c r="AK146" s="8">
        <f t="shared" si="51"/>
        <v>0</v>
      </c>
      <c r="AL146" s="8">
        <f t="shared" si="52"/>
        <v>0</v>
      </c>
      <c r="AM146" s="5">
        <f t="shared" si="53"/>
        <v>0</v>
      </c>
      <c r="AN146" s="9">
        <f t="shared" ref="AN146:AN177" si="55">100*AM146/M146</f>
        <v>0</v>
      </c>
      <c r="AO146" s="9">
        <f t="shared" si="47"/>
        <v>0</v>
      </c>
      <c r="AP146" s="9">
        <f t="shared" si="48"/>
        <v>0</v>
      </c>
      <c r="AQ146" s="12"/>
      <c r="AR146" s="27"/>
    </row>
    <row r="147" spans="1:44" ht="32.85" customHeight="1" x14ac:dyDescent="0.25">
      <c r="A147" s="1">
        <v>426</v>
      </c>
      <c r="B147" s="2">
        <v>141</v>
      </c>
      <c r="C147" s="1">
        <v>121.97</v>
      </c>
      <c r="D147" s="1">
        <v>203</v>
      </c>
      <c r="E147" s="2" t="s">
        <v>172</v>
      </c>
      <c r="F147" s="14" t="s">
        <v>50</v>
      </c>
      <c r="G147" s="14" t="s">
        <v>440</v>
      </c>
      <c r="H147" s="15" t="s">
        <v>66</v>
      </c>
      <c r="I147" s="3" t="s">
        <v>52</v>
      </c>
      <c r="J147" s="1">
        <v>5.3819999999999997</v>
      </c>
      <c r="K147" s="1">
        <v>6.7270000000000003</v>
      </c>
      <c r="L147" s="1">
        <v>4.0359999999999996</v>
      </c>
      <c r="M147" s="4">
        <f t="shared" si="42"/>
        <v>169726751.99999997</v>
      </c>
      <c r="N147" s="4">
        <f t="shared" si="43"/>
        <v>212142672.00000003</v>
      </c>
      <c r="O147" s="4">
        <f t="shared" si="44"/>
        <v>127279295.99999999</v>
      </c>
      <c r="P147" s="30">
        <v>59518.8259594396</v>
      </c>
      <c r="Q147" s="30">
        <v>121969657.19850899</v>
      </c>
      <c r="R147" s="5">
        <v>243360</v>
      </c>
      <c r="S147" s="6">
        <f t="shared" si="54"/>
        <v>0.14338340723093554</v>
      </c>
      <c r="T147" s="6">
        <f t="shared" si="45"/>
        <v>0.11471525163028019</v>
      </c>
      <c r="U147" s="6">
        <f t="shared" si="46"/>
        <v>0.19120156038575201</v>
      </c>
      <c r="V147" s="5">
        <v>1986768</v>
      </c>
      <c r="W147" s="31">
        <f t="shared" si="37"/>
        <v>1.1705685618729098</v>
      </c>
      <c r="X147" s="31">
        <f t="shared" si="38"/>
        <v>0.93652445369406856</v>
      </c>
      <c r="Y147" s="31">
        <f t="shared" si="39"/>
        <v>1.5609514370664026</v>
      </c>
      <c r="Z147" s="31">
        <f>100*(R147-V147)/M147</f>
        <v>-1.0271851546419744</v>
      </c>
      <c r="AA147" s="31"/>
      <c r="AB147" s="49">
        <f t="shared" si="34"/>
        <v>0.82180920206378838</v>
      </c>
      <c r="AC147" s="31">
        <f>100*(R147-V147)/O147</f>
        <v>-1.3697498766806506</v>
      </c>
      <c r="AD147" s="31"/>
      <c r="AE147" s="5">
        <v>0</v>
      </c>
      <c r="AF147" s="5">
        <v>0</v>
      </c>
      <c r="AG147" s="5">
        <v>0</v>
      </c>
      <c r="AH147" s="5">
        <v>249</v>
      </c>
      <c r="AI147" s="8">
        <f t="shared" si="49"/>
        <v>0</v>
      </c>
      <c r="AJ147" s="8">
        <f t="shared" si="50"/>
        <v>0</v>
      </c>
      <c r="AK147" s="8">
        <f t="shared" si="51"/>
        <v>0</v>
      </c>
      <c r="AL147" s="8">
        <f t="shared" si="52"/>
        <v>249000</v>
      </c>
      <c r="AM147" s="5">
        <f t="shared" si="53"/>
        <v>243360</v>
      </c>
      <c r="AN147" s="9">
        <f t="shared" si="55"/>
        <v>0.14338340723093554</v>
      </c>
      <c r="AO147" s="9">
        <f t="shared" si="47"/>
        <v>0.11471525163028019</v>
      </c>
      <c r="AP147" s="9">
        <f t="shared" si="48"/>
        <v>0.19120156038575201</v>
      </c>
      <c r="AQ147" s="79" t="s">
        <v>602</v>
      </c>
      <c r="AR147" s="27"/>
    </row>
    <row r="148" spans="1:44" ht="32.85" customHeight="1" x14ac:dyDescent="0.25">
      <c r="A148" s="1">
        <v>427</v>
      </c>
      <c r="B148" s="2">
        <v>142</v>
      </c>
      <c r="C148" s="1">
        <v>21.46</v>
      </c>
      <c r="D148" s="1">
        <v>204</v>
      </c>
      <c r="E148" s="2" t="s">
        <v>244</v>
      </c>
      <c r="F148" s="14" t="s">
        <v>195</v>
      </c>
      <c r="G148" s="14" t="s">
        <v>441</v>
      </c>
      <c r="H148" s="15" t="s">
        <v>66</v>
      </c>
      <c r="I148" s="3" t="s">
        <v>52</v>
      </c>
      <c r="J148" s="1">
        <v>2.548</v>
      </c>
      <c r="K148" s="1">
        <v>3.1859999999999999</v>
      </c>
      <c r="L148" s="1">
        <v>1.911</v>
      </c>
      <c r="M148" s="4">
        <f t="shared" ref="M148:M179" si="56">J148*60*60*24*365</f>
        <v>80353728</v>
      </c>
      <c r="N148" s="4">
        <f t="shared" si="43"/>
        <v>100473696.00000001</v>
      </c>
      <c r="O148" s="4">
        <f t="shared" si="44"/>
        <v>60265296</v>
      </c>
      <c r="P148" s="30">
        <v>23895.181480600801</v>
      </c>
      <c r="Q148" s="30">
        <v>21458000.2610843</v>
      </c>
      <c r="R148" s="5">
        <v>0</v>
      </c>
      <c r="S148" s="9">
        <f t="shared" si="54"/>
        <v>0</v>
      </c>
      <c r="T148" s="9">
        <f t="shared" si="45"/>
        <v>0</v>
      </c>
      <c r="U148" s="9">
        <f t="shared" si="46"/>
        <v>0</v>
      </c>
      <c r="V148" s="5">
        <v>0</v>
      </c>
      <c r="W148" s="31">
        <f t="shared" si="37"/>
        <v>0</v>
      </c>
      <c r="X148" s="31">
        <f t="shared" si="38"/>
        <v>0</v>
      </c>
      <c r="Y148" s="31">
        <f t="shared" si="39"/>
        <v>0</v>
      </c>
      <c r="Z148" s="31"/>
      <c r="AA148" s="31"/>
      <c r="AB148" s="31"/>
      <c r="AC148" s="31"/>
      <c r="AD148" s="31"/>
      <c r="AE148" s="5">
        <v>0</v>
      </c>
      <c r="AF148" s="5">
        <v>0</v>
      </c>
      <c r="AG148" s="5">
        <v>0</v>
      </c>
      <c r="AH148" s="5">
        <v>0</v>
      </c>
      <c r="AI148" s="8">
        <f t="shared" si="49"/>
        <v>0</v>
      </c>
      <c r="AJ148" s="8">
        <f t="shared" si="50"/>
        <v>0</v>
      </c>
      <c r="AK148" s="8">
        <f t="shared" si="51"/>
        <v>0</v>
      </c>
      <c r="AL148" s="8">
        <f t="shared" si="52"/>
        <v>0</v>
      </c>
      <c r="AM148" s="5">
        <f t="shared" si="53"/>
        <v>0</v>
      </c>
      <c r="AN148" s="9">
        <f t="shared" si="55"/>
        <v>0</v>
      </c>
      <c r="AO148" s="9">
        <f t="shared" si="47"/>
        <v>0</v>
      </c>
      <c r="AP148" s="9">
        <f t="shared" si="48"/>
        <v>0</v>
      </c>
      <c r="AQ148" s="12"/>
      <c r="AR148" s="27"/>
    </row>
    <row r="149" spans="1:44" ht="32.85" customHeight="1" x14ac:dyDescent="0.25">
      <c r="A149" s="1">
        <v>428</v>
      </c>
      <c r="B149" s="2">
        <v>143</v>
      </c>
      <c r="C149" s="1">
        <v>157.11000000000001</v>
      </c>
      <c r="D149" s="1">
        <v>205</v>
      </c>
      <c r="E149" s="2" t="s">
        <v>70</v>
      </c>
      <c r="F149" s="14" t="s">
        <v>442</v>
      </c>
      <c r="G149" s="14" t="s">
        <v>443</v>
      </c>
      <c r="H149" s="15" t="s">
        <v>66</v>
      </c>
      <c r="I149" s="3" t="s">
        <v>52</v>
      </c>
      <c r="J149" s="1">
        <v>2.9769999999999999</v>
      </c>
      <c r="K149" s="1">
        <v>3.722</v>
      </c>
      <c r="L149" s="1">
        <v>2.2330000000000001</v>
      </c>
      <c r="M149" s="4">
        <f t="shared" si="56"/>
        <v>93882672</v>
      </c>
      <c r="N149" s="4">
        <f t="shared" si="43"/>
        <v>117376992</v>
      </c>
      <c r="O149" s="4">
        <f t="shared" si="44"/>
        <v>70419888</v>
      </c>
      <c r="P149" s="30">
        <v>67068.443909881898</v>
      </c>
      <c r="Q149" s="30">
        <v>157111887.80101699</v>
      </c>
      <c r="R149" s="5">
        <v>270000</v>
      </c>
      <c r="S149" s="6">
        <f t="shared" si="54"/>
        <v>0.28759300757865092</v>
      </c>
      <c r="T149" s="6">
        <f t="shared" si="45"/>
        <v>0.23002804501924876</v>
      </c>
      <c r="U149" s="6">
        <f t="shared" si="46"/>
        <v>0.38341441270113918</v>
      </c>
      <c r="V149" s="5">
        <v>0</v>
      </c>
      <c r="W149" s="31">
        <f t="shared" si="37"/>
        <v>0</v>
      </c>
      <c r="X149" s="31">
        <f t="shared" si="38"/>
        <v>0</v>
      </c>
      <c r="Y149" s="31">
        <f t="shared" si="39"/>
        <v>0</v>
      </c>
      <c r="Z149" s="31"/>
      <c r="AA149" s="31"/>
      <c r="AB149" s="31"/>
      <c r="AC149" s="31"/>
      <c r="AD149" s="31"/>
      <c r="AE149" s="5">
        <v>0</v>
      </c>
      <c r="AF149" s="5">
        <v>0</v>
      </c>
      <c r="AG149" s="5">
        <v>0</v>
      </c>
      <c r="AH149" s="5">
        <v>0</v>
      </c>
      <c r="AI149" s="8">
        <f t="shared" si="49"/>
        <v>0</v>
      </c>
      <c r="AJ149" s="8">
        <f t="shared" si="50"/>
        <v>0</v>
      </c>
      <c r="AK149" s="8">
        <f t="shared" si="51"/>
        <v>0</v>
      </c>
      <c r="AL149" s="8">
        <f t="shared" si="52"/>
        <v>0</v>
      </c>
      <c r="AM149" s="5">
        <f t="shared" si="53"/>
        <v>270000</v>
      </c>
      <c r="AN149" s="9">
        <f t="shared" si="55"/>
        <v>0.28759300757865092</v>
      </c>
      <c r="AO149" s="9">
        <f t="shared" si="47"/>
        <v>0.23002804501924876</v>
      </c>
      <c r="AP149" s="9">
        <f t="shared" si="48"/>
        <v>0.38341441270113918</v>
      </c>
      <c r="AQ149" s="12"/>
      <c r="AR149" s="27"/>
    </row>
    <row r="150" spans="1:44" ht="32.85" customHeight="1" x14ac:dyDescent="0.25">
      <c r="A150" s="1">
        <v>432</v>
      </c>
      <c r="B150" s="2">
        <v>144</v>
      </c>
      <c r="C150" s="1">
        <v>291.02</v>
      </c>
      <c r="D150" s="1">
        <v>206</v>
      </c>
      <c r="E150" s="2" t="s">
        <v>51</v>
      </c>
      <c r="F150" s="14" t="s">
        <v>442</v>
      </c>
      <c r="G150" s="14" t="s">
        <v>444</v>
      </c>
      <c r="H150" s="15" t="s">
        <v>1</v>
      </c>
      <c r="I150" s="3" t="s">
        <v>52</v>
      </c>
      <c r="J150" s="1">
        <v>1.1930000000000001</v>
      </c>
      <c r="K150" s="1">
        <v>1.4910000000000001</v>
      </c>
      <c r="L150" s="1">
        <v>0.89500000000000002</v>
      </c>
      <c r="M150" s="4">
        <f t="shared" si="56"/>
        <v>37622448.000000007</v>
      </c>
      <c r="N150" s="4">
        <f t="shared" si="43"/>
        <v>47020176</v>
      </c>
      <c r="O150" s="4">
        <f t="shared" si="44"/>
        <v>28224720</v>
      </c>
      <c r="P150" s="30">
        <v>88879.269548757904</v>
      </c>
      <c r="Q150" s="30">
        <v>291020354.74480098</v>
      </c>
      <c r="R150" s="5">
        <v>0</v>
      </c>
      <c r="S150" s="9">
        <f t="shared" si="54"/>
        <v>0</v>
      </c>
      <c r="T150" s="9">
        <f t="shared" si="45"/>
        <v>0</v>
      </c>
      <c r="U150" s="9">
        <f t="shared" si="46"/>
        <v>0</v>
      </c>
      <c r="V150" s="5">
        <v>0</v>
      </c>
      <c r="W150" s="31">
        <f t="shared" si="37"/>
        <v>0</v>
      </c>
      <c r="X150" s="31">
        <f t="shared" si="38"/>
        <v>0</v>
      </c>
      <c r="Y150" s="31">
        <f t="shared" si="39"/>
        <v>0</v>
      </c>
      <c r="Z150" s="31"/>
      <c r="AA150" s="31"/>
      <c r="AB150" s="31"/>
      <c r="AC150" s="31"/>
      <c r="AD150" s="31"/>
      <c r="AE150" s="5">
        <v>497.79700000000003</v>
      </c>
      <c r="AF150" s="5">
        <v>0</v>
      </c>
      <c r="AG150" s="5">
        <v>0</v>
      </c>
      <c r="AH150" s="5">
        <v>0</v>
      </c>
      <c r="AI150" s="8">
        <f t="shared" si="49"/>
        <v>497797</v>
      </c>
      <c r="AJ150" s="8">
        <f t="shared" si="50"/>
        <v>0</v>
      </c>
      <c r="AK150" s="8">
        <f t="shared" si="51"/>
        <v>0</v>
      </c>
      <c r="AL150" s="8">
        <f t="shared" si="52"/>
        <v>0</v>
      </c>
      <c r="AM150" s="5">
        <f t="shared" si="53"/>
        <v>497797</v>
      </c>
      <c r="AN150" s="9">
        <f t="shared" si="55"/>
        <v>1.3231382498023518</v>
      </c>
      <c r="AO150" s="9">
        <f t="shared" si="47"/>
        <v>1.0586880831751884</v>
      </c>
      <c r="AP150" s="9">
        <f t="shared" si="48"/>
        <v>1.7636915441499508</v>
      </c>
      <c r="AQ150" s="12"/>
      <c r="AR150" s="27"/>
    </row>
    <row r="151" spans="1:44" ht="32.85" customHeight="1" x14ac:dyDescent="0.25">
      <c r="A151" s="1">
        <v>433</v>
      </c>
      <c r="B151" s="2">
        <v>145</v>
      </c>
      <c r="C151" s="1">
        <v>331.28</v>
      </c>
      <c r="D151" s="1">
        <v>207</v>
      </c>
      <c r="E151" s="2" t="s">
        <v>73</v>
      </c>
      <c r="F151" s="14" t="s">
        <v>445</v>
      </c>
      <c r="G151" s="14" t="s">
        <v>446</v>
      </c>
      <c r="H151" s="15" t="s">
        <v>1</v>
      </c>
      <c r="I151" s="3" t="s">
        <v>52</v>
      </c>
      <c r="J151" s="1">
        <v>0.80500000000000005</v>
      </c>
      <c r="K151" s="1">
        <v>1.006</v>
      </c>
      <c r="L151" s="1">
        <v>0.60299999999999998</v>
      </c>
      <c r="M151" s="4">
        <f t="shared" si="56"/>
        <v>25386480.000000004</v>
      </c>
      <c r="N151" s="4">
        <f t="shared" si="43"/>
        <v>31725215.999999996</v>
      </c>
      <c r="O151" s="4">
        <f t="shared" si="44"/>
        <v>19016208</v>
      </c>
      <c r="P151" s="30">
        <v>92162.090586458406</v>
      </c>
      <c r="Q151" s="30">
        <v>331283968.64696002</v>
      </c>
      <c r="R151" s="5">
        <v>90000</v>
      </c>
      <c r="S151" s="6">
        <f t="shared" si="54"/>
        <v>0.3545194134830823</v>
      </c>
      <c r="T151" s="6">
        <f t="shared" si="45"/>
        <v>0.2836860117831822</v>
      </c>
      <c r="U151" s="6">
        <f t="shared" si="46"/>
        <v>0.4732804773696207</v>
      </c>
      <c r="V151" s="5">
        <v>0</v>
      </c>
      <c r="W151" s="31">
        <f t="shared" si="37"/>
        <v>0</v>
      </c>
      <c r="X151" s="31">
        <f t="shared" si="38"/>
        <v>0</v>
      </c>
      <c r="Y151" s="31">
        <f t="shared" si="39"/>
        <v>0</v>
      </c>
      <c r="Z151" s="31"/>
      <c r="AA151" s="31"/>
      <c r="AB151" s="31"/>
      <c r="AC151" s="31"/>
      <c r="AD151" s="31"/>
      <c r="AE151" s="5">
        <v>170</v>
      </c>
      <c r="AF151" s="5">
        <v>0</v>
      </c>
      <c r="AG151" s="5">
        <v>0</v>
      </c>
      <c r="AH151" s="5">
        <v>0</v>
      </c>
      <c r="AI151" s="8">
        <f t="shared" si="49"/>
        <v>170000</v>
      </c>
      <c r="AJ151" s="8">
        <f t="shared" si="50"/>
        <v>0</v>
      </c>
      <c r="AK151" s="8">
        <f t="shared" si="51"/>
        <v>0</v>
      </c>
      <c r="AL151" s="8">
        <f t="shared" si="52"/>
        <v>0</v>
      </c>
      <c r="AM151" s="5">
        <f t="shared" si="53"/>
        <v>260000</v>
      </c>
      <c r="AN151" s="9">
        <f t="shared" si="55"/>
        <v>1.0241671945066821</v>
      </c>
      <c r="AO151" s="9">
        <f t="shared" si="47"/>
        <v>0.81953736737363747</v>
      </c>
      <c r="AP151" s="9">
        <f t="shared" si="48"/>
        <v>1.3672547124011265</v>
      </c>
      <c r="AQ151" s="12"/>
      <c r="AR151" s="27"/>
    </row>
    <row r="152" spans="1:44" ht="32.85" customHeight="1" x14ac:dyDescent="0.25">
      <c r="A152" s="1">
        <v>434</v>
      </c>
      <c r="B152" s="2">
        <v>146</v>
      </c>
      <c r="C152" s="1">
        <v>223.9</v>
      </c>
      <c r="D152" s="1">
        <v>208</v>
      </c>
      <c r="E152" s="2" t="s">
        <v>184</v>
      </c>
      <c r="F152" s="14" t="s">
        <v>445</v>
      </c>
      <c r="G152" s="14" t="s">
        <v>447</v>
      </c>
      <c r="H152" s="15" t="s">
        <v>1</v>
      </c>
      <c r="I152" s="3" t="s">
        <v>52</v>
      </c>
      <c r="J152" s="1">
        <v>1.2569999999999999</v>
      </c>
      <c r="K152" s="1">
        <v>1.571</v>
      </c>
      <c r="L152" s="1">
        <v>0.94299999999999995</v>
      </c>
      <c r="M152" s="4">
        <f t="shared" si="56"/>
        <v>39640751.999999993</v>
      </c>
      <c r="N152" s="4">
        <f t="shared" si="43"/>
        <v>49543056</v>
      </c>
      <c r="O152" s="4">
        <f t="shared" si="44"/>
        <v>29738448</v>
      </c>
      <c r="P152" s="30">
        <v>89154.465553938295</v>
      </c>
      <c r="Q152" s="30">
        <v>223898276.51427501</v>
      </c>
      <c r="R152" s="5">
        <v>10800</v>
      </c>
      <c r="S152" s="6">
        <f t="shared" si="54"/>
        <v>2.7244690009917073E-2</v>
      </c>
      <c r="T152" s="6">
        <f t="shared" si="45"/>
        <v>2.1799220459876353E-2</v>
      </c>
      <c r="U152" s="6">
        <f t="shared" si="46"/>
        <v>3.6316622844608432E-2</v>
      </c>
      <c r="V152" s="5">
        <v>0</v>
      </c>
      <c r="W152" s="31">
        <f t="shared" si="37"/>
        <v>0</v>
      </c>
      <c r="X152" s="31">
        <f t="shared" si="38"/>
        <v>0</v>
      </c>
      <c r="Y152" s="31">
        <f t="shared" si="39"/>
        <v>0</v>
      </c>
      <c r="Z152" s="31"/>
      <c r="AA152" s="31"/>
      <c r="AB152" s="31"/>
      <c r="AC152" s="31"/>
      <c r="AD152" s="31"/>
      <c r="AE152" s="5">
        <v>0</v>
      </c>
      <c r="AF152" s="5">
        <v>0</v>
      </c>
      <c r="AG152" s="5">
        <v>14</v>
      </c>
      <c r="AH152" s="5">
        <v>0</v>
      </c>
      <c r="AI152" s="8">
        <f t="shared" si="49"/>
        <v>0</v>
      </c>
      <c r="AJ152" s="8">
        <f t="shared" si="50"/>
        <v>0</v>
      </c>
      <c r="AK152" s="8">
        <f t="shared" si="51"/>
        <v>14000</v>
      </c>
      <c r="AL152" s="8">
        <f t="shared" si="52"/>
        <v>0</v>
      </c>
      <c r="AM152" s="5">
        <f t="shared" si="53"/>
        <v>24800</v>
      </c>
      <c r="AN152" s="9">
        <f t="shared" si="55"/>
        <v>6.2561880763513281E-2</v>
      </c>
      <c r="AO152" s="9">
        <f t="shared" si="47"/>
        <v>5.0057469204160515E-2</v>
      </c>
      <c r="AP152" s="9">
        <f t="shared" si="48"/>
        <v>8.3393726532063811E-2</v>
      </c>
      <c r="AQ152" s="12"/>
      <c r="AR152" s="27"/>
    </row>
    <row r="153" spans="1:44" ht="32.85" customHeight="1" x14ac:dyDescent="0.25">
      <c r="A153" s="1">
        <v>435</v>
      </c>
      <c r="B153" s="2">
        <v>147</v>
      </c>
      <c r="C153" s="1">
        <v>470.1</v>
      </c>
      <c r="D153" s="1">
        <v>209</v>
      </c>
      <c r="E153" s="2" t="s">
        <v>55</v>
      </c>
      <c r="F153" s="14" t="s">
        <v>442</v>
      </c>
      <c r="G153" s="14" t="s">
        <v>448</v>
      </c>
      <c r="H153" s="15" t="s">
        <v>1</v>
      </c>
      <c r="I153" s="3" t="s">
        <v>52</v>
      </c>
      <c r="J153" s="1">
        <v>1.6240000000000001</v>
      </c>
      <c r="K153" s="1">
        <v>2.0299999999999998</v>
      </c>
      <c r="L153" s="1">
        <v>1.218</v>
      </c>
      <c r="M153" s="4">
        <f t="shared" si="56"/>
        <v>51214464</v>
      </c>
      <c r="N153" s="4">
        <f t="shared" si="43"/>
        <v>64018079.999999993</v>
      </c>
      <c r="O153" s="4">
        <f t="shared" si="44"/>
        <v>38410848.000000007</v>
      </c>
      <c r="P153" s="30">
        <v>129664.10481382901</v>
      </c>
      <c r="Q153" s="30">
        <v>470095920.661645</v>
      </c>
      <c r="R153" s="5">
        <v>1557000</v>
      </c>
      <c r="S153" s="6">
        <f t="shared" si="54"/>
        <v>3.0401567807094496</v>
      </c>
      <c r="T153" s="6">
        <f t="shared" si="45"/>
        <v>2.4321254245675599</v>
      </c>
      <c r="U153" s="6">
        <f t="shared" si="46"/>
        <v>4.0535423742792656</v>
      </c>
      <c r="V153" s="5">
        <v>2702460</v>
      </c>
      <c r="W153" s="31">
        <f t="shared" si="37"/>
        <v>5.2767515051997806</v>
      </c>
      <c r="X153" s="31">
        <f t="shared" si="38"/>
        <v>4.2214012041598252</v>
      </c>
      <c r="Y153" s="31">
        <f t="shared" si="39"/>
        <v>7.0356686735997069</v>
      </c>
      <c r="Z153" s="31">
        <f>100*(R153-V153)/M153</f>
        <v>-2.2365947244903315</v>
      </c>
      <c r="AA153" s="31"/>
      <c r="AB153" s="49">
        <f t="shared" si="34"/>
        <v>1.7892757795922654</v>
      </c>
      <c r="AC153" s="31">
        <f>100*(R153-V153)/O153</f>
        <v>-2.9821262993204414</v>
      </c>
      <c r="AD153" s="31"/>
      <c r="AE153" s="5">
        <v>673.74199999999973</v>
      </c>
      <c r="AF153" s="5">
        <v>0</v>
      </c>
      <c r="AG153" s="5">
        <v>0</v>
      </c>
      <c r="AH153" s="5">
        <v>30</v>
      </c>
      <c r="AI153" s="8">
        <f t="shared" si="49"/>
        <v>673741.99999999977</v>
      </c>
      <c r="AJ153" s="8">
        <f t="shared" si="50"/>
        <v>0</v>
      </c>
      <c r="AK153" s="8">
        <f t="shared" si="51"/>
        <v>0</v>
      </c>
      <c r="AL153" s="8">
        <f t="shared" si="52"/>
        <v>30000</v>
      </c>
      <c r="AM153" s="5">
        <f t="shared" si="53"/>
        <v>2230742</v>
      </c>
      <c r="AN153" s="9">
        <f t="shared" si="55"/>
        <v>4.3556874870349125</v>
      </c>
      <c r="AO153" s="9">
        <f t="shared" si="47"/>
        <v>3.4845499896279306</v>
      </c>
      <c r="AP153" s="9">
        <f t="shared" si="48"/>
        <v>5.8075833160465491</v>
      </c>
      <c r="AQ153" s="79" t="s">
        <v>602</v>
      </c>
      <c r="AR153" s="27"/>
    </row>
    <row r="154" spans="1:44" ht="32.85" customHeight="1" x14ac:dyDescent="0.25">
      <c r="A154" s="1">
        <v>438</v>
      </c>
      <c r="B154" s="2">
        <v>148</v>
      </c>
      <c r="C154" s="1">
        <v>673.89</v>
      </c>
      <c r="D154" s="1">
        <v>210</v>
      </c>
      <c r="E154" s="2" t="s">
        <v>72</v>
      </c>
      <c r="F154" s="14" t="s">
        <v>195</v>
      </c>
      <c r="G154" s="14" t="s">
        <v>449</v>
      </c>
      <c r="H154" s="15" t="s">
        <v>66</v>
      </c>
      <c r="I154" s="3" t="s">
        <v>52</v>
      </c>
      <c r="J154" s="1">
        <v>1.623</v>
      </c>
      <c r="K154" s="1">
        <v>2.0289999999999999</v>
      </c>
      <c r="L154" s="1">
        <v>1.2170000000000001</v>
      </c>
      <c r="M154" s="4">
        <f t="shared" si="56"/>
        <v>51182927.999999993</v>
      </c>
      <c r="N154" s="4">
        <f t="shared" si="43"/>
        <v>63986543.999999993</v>
      </c>
      <c r="O154" s="4">
        <f t="shared" si="44"/>
        <v>38379312.000000007</v>
      </c>
      <c r="P154" s="30">
        <v>175436.873312941</v>
      </c>
      <c r="Q154" s="30">
        <v>673885157.15807998</v>
      </c>
      <c r="R154" s="5">
        <v>61035.428571428572</v>
      </c>
      <c r="S154" s="6">
        <f t="shared" si="54"/>
        <v>0.11924958371164029</v>
      </c>
      <c r="T154" s="6">
        <f t="shared" si="45"/>
        <v>9.5387912451450077E-2</v>
      </c>
      <c r="U154" s="6">
        <f t="shared" si="46"/>
        <v>0.15903210711913898</v>
      </c>
      <c r="V154" s="5">
        <v>3547800</v>
      </c>
      <c r="W154" s="31">
        <f t="shared" si="37"/>
        <v>6.9316081330868773</v>
      </c>
      <c r="X154" s="31">
        <f t="shared" si="38"/>
        <v>5.5446032528339089</v>
      </c>
      <c r="Y154" s="31">
        <f t="shared" si="39"/>
        <v>9.2440427280197195</v>
      </c>
      <c r="Z154" s="31">
        <f>100*(R154-V154)/M154</f>
        <v>-6.8123585493752365</v>
      </c>
      <c r="AA154" s="31"/>
      <c r="AB154" s="50">
        <f t="shared" si="34"/>
        <v>5.4492153403824588</v>
      </c>
      <c r="AC154" s="31">
        <f>100*(R154-V154)/O154</f>
        <v>-9.0850106209005794</v>
      </c>
      <c r="AD154" s="31"/>
      <c r="AE154" s="5">
        <v>0</v>
      </c>
      <c r="AF154" s="5">
        <v>50</v>
      </c>
      <c r="AG154" s="5">
        <v>0</v>
      </c>
      <c r="AH154" s="5">
        <v>0</v>
      </c>
      <c r="AI154" s="8">
        <f t="shared" si="49"/>
        <v>0</v>
      </c>
      <c r="AJ154" s="8">
        <f t="shared" si="50"/>
        <v>50000</v>
      </c>
      <c r="AK154" s="8">
        <f t="shared" si="51"/>
        <v>0</v>
      </c>
      <c r="AL154" s="8">
        <f t="shared" si="52"/>
        <v>0</v>
      </c>
      <c r="AM154" s="5">
        <f t="shared" si="53"/>
        <v>61035.428571428572</v>
      </c>
      <c r="AN154" s="9">
        <f t="shared" si="55"/>
        <v>0.11924958371164029</v>
      </c>
      <c r="AO154" s="9">
        <f t="shared" si="47"/>
        <v>9.5387912451450077E-2</v>
      </c>
      <c r="AP154" s="9">
        <f t="shared" si="48"/>
        <v>0.15903210711913898</v>
      </c>
      <c r="AQ154" s="79" t="s">
        <v>602</v>
      </c>
      <c r="AR154" s="27"/>
    </row>
    <row r="155" spans="1:44" ht="32.85" customHeight="1" x14ac:dyDescent="0.25">
      <c r="A155" s="1">
        <v>439</v>
      </c>
      <c r="B155" s="2">
        <v>149</v>
      </c>
      <c r="C155" s="1">
        <v>152.78</v>
      </c>
      <c r="D155" s="1">
        <v>211</v>
      </c>
      <c r="E155" s="2" t="s">
        <v>162</v>
      </c>
      <c r="F155" s="14" t="s">
        <v>195</v>
      </c>
      <c r="G155" s="14" t="s">
        <v>450</v>
      </c>
      <c r="H155" s="15" t="s">
        <v>66</v>
      </c>
      <c r="I155" s="3" t="s">
        <v>52</v>
      </c>
      <c r="J155" s="1">
        <v>1.903</v>
      </c>
      <c r="K155" s="1">
        <v>2.379</v>
      </c>
      <c r="L155" s="1">
        <v>1.427</v>
      </c>
      <c r="M155" s="4">
        <f t="shared" si="56"/>
        <v>60013008.000000007</v>
      </c>
      <c r="N155" s="4">
        <f t="shared" si="43"/>
        <v>75024144.000000015</v>
      </c>
      <c r="O155" s="4">
        <f t="shared" si="44"/>
        <v>45001872.000000007</v>
      </c>
      <c r="P155" s="30">
        <v>71728.616523813398</v>
      </c>
      <c r="Q155" s="30">
        <v>152779158.51994899</v>
      </c>
      <c r="R155" s="5">
        <v>0</v>
      </c>
      <c r="S155" s="9">
        <f t="shared" si="54"/>
        <v>0</v>
      </c>
      <c r="T155" s="9">
        <f t="shared" si="45"/>
        <v>0</v>
      </c>
      <c r="U155" s="9">
        <f t="shared" si="46"/>
        <v>0</v>
      </c>
      <c r="V155" s="5">
        <v>0</v>
      </c>
      <c r="W155" s="31">
        <f t="shared" si="37"/>
        <v>0</v>
      </c>
      <c r="X155" s="31">
        <f t="shared" si="38"/>
        <v>0</v>
      </c>
      <c r="Y155" s="31">
        <f t="shared" si="39"/>
        <v>0</v>
      </c>
      <c r="Z155" s="31"/>
      <c r="AA155" s="31"/>
      <c r="AB155" s="31"/>
      <c r="AC155" s="31"/>
      <c r="AD155" s="31"/>
      <c r="AE155" s="5">
        <v>0</v>
      </c>
      <c r="AF155" s="5">
        <v>0</v>
      </c>
      <c r="AG155" s="5">
        <v>0</v>
      </c>
      <c r="AH155" s="5">
        <v>0</v>
      </c>
      <c r="AI155" s="8">
        <f t="shared" si="49"/>
        <v>0</v>
      </c>
      <c r="AJ155" s="8">
        <f t="shared" si="50"/>
        <v>0</v>
      </c>
      <c r="AK155" s="8">
        <f t="shared" si="51"/>
        <v>0</v>
      </c>
      <c r="AL155" s="8">
        <f t="shared" si="52"/>
        <v>0</v>
      </c>
      <c r="AM155" s="5">
        <f t="shared" si="53"/>
        <v>0</v>
      </c>
      <c r="AN155" s="9">
        <f t="shared" si="55"/>
        <v>0</v>
      </c>
      <c r="AO155" s="9">
        <f t="shared" si="47"/>
        <v>0</v>
      </c>
      <c r="AP155" s="9">
        <f t="shared" si="48"/>
        <v>0</v>
      </c>
      <c r="AQ155" s="12"/>
      <c r="AR155" s="27"/>
    </row>
    <row r="156" spans="1:44" ht="32.85" customHeight="1" x14ac:dyDescent="0.25">
      <c r="A156" s="1">
        <v>440</v>
      </c>
      <c r="B156" s="2">
        <v>150</v>
      </c>
      <c r="C156" s="1">
        <v>242.93</v>
      </c>
      <c r="D156" s="1">
        <v>212</v>
      </c>
      <c r="E156" s="2" t="s">
        <v>103</v>
      </c>
      <c r="F156" s="14" t="s">
        <v>451</v>
      </c>
      <c r="G156" s="14" t="s">
        <v>452</v>
      </c>
      <c r="H156" s="15" t="s">
        <v>66</v>
      </c>
      <c r="I156" s="3" t="s">
        <v>52</v>
      </c>
      <c r="J156" s="1">
        <v>0.748</v>
      </c>
      <c r="K156" s="1">
        <v>0.93500000000000005</v>
      </c>
      <c r="L156" s="1">
        <v>0.56100000000000005</v>
      </c>
      <c r="M156" s="4">
        <f t="shared" si="56"/>
        <v>23588928</v>
      </c>
      <c r="N156" s="4">
        <f t="shared" si="43"/>
        <v>29486160</v>
      </c>
      <c r="O156" s="4">
        <f t="shared" si="44"/>
        <v>17691696</v>
      </c>
      <c r="P156" s="30">
        <v>99252.650887555399</v>
      </c>
      <c r="Q156" s="30">
        <v>242930664.42763299</v>
      </c>
      <c r="R156" s="5">
        <v>0</v>
      </c>
      <c r="S156" s="9">
        <f t="shared" si="54"/>
        <v>0</v>
      </c>
      <c r="T156" s="9">
        <f t="shared" si="45"/>
        <v>0</v>
      </c>
      <c r="U156" s="9">
        <f t="shared" si="46"/>
        <v>0</v>
      </c>
      <c r="V156" s="5">
        <v>0</v>
      </c>
      <c r="W156" s="31">
        <f t="shared" si="37"/>
        <v>0</v>
      </c>
      <c r="X156" s="31">
        <f t="shared" si="38"/>
        <v>0</v>
      </c>
      <c r="Y156" s="31">
        <f t="shared" si="39"/>
        <v>0</v>
      </c>
      <c r="Z156" s="31"/>
      <c r="AA156" s="31"/>
      <c r="AB156" s="31"/>
      <c r="AC156" s="31"/>
      <c r="AD156" s="31"/>
      <c r="AE156" s="5">
        <v>0</v>
      </c>
      <c r="AF156" s="5">
        <v>0</v>
      </c>
      <c r="AG156" s="5">
        <v>0</v>
      </c>
      <c r="AH156" s="5">
        <v>0</v>
      </c>
      <c r="AI156" s="8">
        <f t="shared" si="49"/>
        <v>0</v>
      </c>
      <c r="AJ156" s="8">
        <f t="shared" si="50"/>
        <v>0</v>
      </c>
      <c r="AK156" s="8">
        <f t="shared" si="51"/>
        <v>0</v>
      </c>
      <c r="AL156" s="8">
        <f t="shared" si="52"/>
        <v>0</v>
      </c>
      <c r="AM156" s="5">
        <f t="shared" si="53"/>
        <v>0</v>
      </c>
      <c r="AN156" s="9">
        <f t="shared" si="55"/>
        <v>0</v>
      </c>
      <c r="AO156" s="9">
        <f t="shared" si="47"/>
        <v>0</v>
      </c>
      <c r="AP156" s="9">
        <f t="shared" si="48"/>
        <v>0</v>
      </c>
      <c r="AQ156" s="12"/>
      <c r="AR156" s="27"/>
    </row>
    <row r="157" spans="1:44" ht="32.85" customHeight="1" x14ac:dyDescent="0.25">
      <c r="A157" s="1">
        <v>295</v>
      </c>
      <c r="B157" s="2">
        <v>151</v>
      </c>
      <c r="C157" s="1">
        <v>595.73</v>
      </c>
      <c r="D157" s="1">
        <v>131</v>
      </c>
      <c r="E157" s="2" t="s">
        <v>87</v>
      </c>
      <c r="F157" s="14" t="s">
        <v>26</v>
      </c>
      <c r="G157" s="14" t="s">
        <v>546</v>
      </c>
      <c r="H157" s="15" t="s">
        <v>66</v>
      </c>
      <c r="I157" s="3" t="s">
        <v>28</v>
      </c>
      <c r="J157" s="1">
        <v>16.239999999999998</v>
      </c>
      <c r="K157" s="1">
        <v>20.3</v>
      </c>
      <c r="L157" s="1">
        <v>12.18</v>
      </c>
      <c r="M157" s="4">
        <f t="shared" si="56"/>
        <v>512144639.99999994</v>
      </c>
      <c r="N157" s="4">
        <f t="shared" si="43"/>
        <v>640180800</v>
      </c>
      <c r="O157" s="4">
        <f t="shared" si="44"/>
        <v>384108480</v>
      </c>
      <c r="P157" s="30">
        <v>152174.653517906</v>
      </c>
      <c r="Q157" s="30">
        <v>595727667.08623505</v>
      </c>
      <c r="R157" s="5">
        <v>12000</v>
      </c>
      <c r="S157" s="6">
        <f t="shared" si="54"/>
        <v>2.3430880776180731E-3</v>
      </c>
      <c r="T157" s="6">
        <f t="shared" si="45"/>
        <v>1.8744704620944582E-3</v>
      </c>
      <c r="U157" s="6">
        <f t="shared" si="46"/>
        <v>3.1241174368240973E-3</v>
      </c>
      <c r="V157" s="5">
        <v>39420000</v>
      </c>
      <c r="W157" s="31">
        <f t="shared" si="37"/>
        <v>7.6970443349753701</v>
      </c>
      <c r="X157" s="31">
        <f t="shared" si="38"/>
        <v>6.1576354679802954</v>
      </c>
      <c r="Y157" s="31">
        <f t="shared" si="39"/>
        <v>10.262725779967159</v>
      </c>
      <c r="Z157" s="31">
        <f>100*(R157-V157)/M157</f>
        <v>-7.6947012468977523</v>
      </c>
      <c r="AA157" s="31"/>
      <c r="AB157" s="50">
        <f t="shared" si="34"/>
        <v>6.1557609975182013</v>
      </c>
      <c r="AC157" s="31">
        <f>100*(R157-V157)/O157</f>
        <v>-10.259601662530335</v>
      </c>
      <c r="AD157" s="31"/>
      <c r="AE157" s="5">
        <v>0</v>
      </c>
      <c r="AF157" s="5">
        <v>0</v>
      </c>
      <c r="AG157" s="5">
        <v>0</v>
      </c>
      <c r="AH157" s="5">
        <v>0</v>
      </c>
      <c r="AI157" s="8">
        <f t="shared" si="49"/>
        <v>0</v>
      </c>
      <c r="AJ157" s="8">
        <f t="shared" si="50"/>
        <v>0</v>
      </c>
      <c r="AK157" s="8">
        <f t="shared" si="51"/>
        <v>0</v>
      </c>
      <c r="AL157" s="8">
        <f t="shared" si="52"/>
        <v>0</v>
      </c>
      <c r="AM157" s="5">
        <f t="shared" si="53"/>
        <v>12000</v>
      </c>
      <c r="AN157" s="9">
        <f t="shared" si="55"/>
        <v>2.3430880776180731E-3</v>
      </c>
      <c r="AO157" s="9">
        <f t="shared" si="47"/>
        <v>1.8744704620944582E-3</v>
      </c>
      <c r="AP157" s="9">
        <f t="shared" si="48"/>
        <v>3.1241174368240973E-3</v>
      </c>
      <c r="AQ157" s="79" t="s">
        <v>602</v>
      </c>
      <c r="AR157" s="27"/>
    </row>
    <row r="158" spans="1:44" ht="32.85" customHeight="1" x14ac:dyDescent="0.25">
      <c r="A158" s="1">
        <v>296</v>
      </c>
      <c r="B158" s="2">
        <v>152</v>
      </c>
      <c r="C158" s="1">
        <v>211.05</v>
      </c>
      <c r="D158" s="1">
        <v>132</v>
      </c>
      <c r="E158" s="2" t="s">
        <v>88</v>
      </c>
      <c r="F158" s="14" t="s">
        <v>453</v>
      </c>
      <c r="G158" s="14" t="s">
        <v>454</v>
      </c>
      <c r="H158" s="15" t="s">
        <v>1</v>
      </c>
      <c r="I158" s="3" t="s">
        <v>28</v>
      </c>
      <c r="J158" s="1">
        <v>0.52</v>
      </c>
      <c r="K158" s="1">
        <v>0.65</v>
      </c>
      <c r="L158" s="1">
        <v>0.39</v>
      </c>
      <c r="M158" s="4">
        <f t="shared" si="56"/>
        <v>16398720.000000002</v>
      </c>
      <c r="N158" s="4">
        <f t="shared" si="43"/>
        <v>20498400</v>
      </c>
      <c r="O158" s="4">
        <f t="shared" si="44"/>
        <v>12299040.000000002</v>
      </c>
      <c r="P158" s="30">
        <v>79909.420521699707</v>
      </c>
      <c r="Q158" s="30">
        <v>211052662.79528999</v>
      </c>
      <c r="R158" s="5">
        <v>0</v>
      </c>
      <c r="S158" s="9">
        <f t="shared" si="54"/>
        <v>0</v>
      </c>
      <c r="T158" s="9">
        <f t="shared" si="45"/>
        <v>0</v>
      </c>
      <c r="U158" s="9">
        <f t="shared" si="46"/>
        <v>0</v>
      </c>
      <c r="V158" s="5">
        <v>0</v>
      </c>
      <c r="W158" s="31">
        <f t="shared" si="37"/>
        <v>0</v>
      </c>
      <c r="X158" s="31">
        <f t="shared" si="38"/>
        <v>0</v>
      </c>
      <c r="Y158" s="31">
        <f t="shared" si="39"/>
        <v>0</v>
      </c>
      <c r="Z158" s="31"/>
      <c r="AA158" s="31"/>
      <c r="AB158" s="31"/>
      <c r="AC158" s="31"/>
      <c r="AD158" s="31"/>
      <c r="AE158" s="5">
        <v>0</v>
      </c>
      <c r="AF158" s="5">
        <v>0</v>
      </c>
      <c r="AG158" s="5">
        <v>0</v>
      </c>
      <c r="AH158" s="5">
        <v>0</v>
      </c>
      <c r="AI158" s="8">
        <f t="shared" si="49"/>
        <v>0</v>
      </c>
      <c r="AJ158" s="8">
        <f t="shared" si="50"/>
        <v>0</v>
      </c>
      <c r="AK158" s="8">
        <f t="shared" si="51"/>
        <v>0</v>
      </c>
      <c r="AL158" s="8">
        <f t="shared" si="52"/>
        <v>0</v>
      </c>
      <c r="AM158" s="5">
        <f t="shared" si="53"/>
        <v>0</v>
      </c>
      <c r="AN158" s="9">
        <f t="shared" si="55"/>
        <v>0</v>
      </c>
      <c r="AO158" s="9">
        <f t="shared" si="47"/>
        <v>0</v>
      </c>
      <c r="AP158" s="9">
        <f t="shared" si="48"/>
        <v>0</v>
      </c>
      <c r="AQ158" s="12"/>
      <c r="AR158" s="27"/>
    </row>
    <row r="159" spans="1:44" ht="32.85" customHeight="1" x14ac:dyDescent="0.25">
      <c r="A159" s="1">
        <v>299</v>
      </c>
      <c r="B159" s="2">
        <v>153</v>
      </c>
      <c r="C159" s="1">
        <v>688.88</v>
      </c>
      <c r="D159" s="1">
        <v>133</v>
      </c>
      <c r="E159" s="2" t="s">
        <v>27</v>
      </c>
      <c r="F159" s="14" t="s">
        <v>26</v>
      </c>
      <c r="G159" s="14" t="s">
        <v>545</v>
      </c>
      <c r="H159" s="15" t="s">
        <v>13</v>
      </c>
      <c r="I159" s="3" t="s">
        <v>28</v>
      </c>
      <c r="J159" s="1">
        <v>11.29</v>
      </c>
      <c r="K159" s="1">
        <v>14.11</v>
      </c>
      <c r="L159" s="1">
        <v>8.4700000000000006</v>
      </c>
      <c r="M159" s="4">
        <f t="shared" si="56"/>
        <v>356041440</v>
      </c>
      <c r="N159" s="4">
        <f t="shared" si="43"/>
        <v>444972959.99999994</v>
      </c>
      <c r="O159" s="4">
        <f t="shared" si="44"/>
        <v>267109920.00000003</v>
      </c>
      <c r="P159" s="30">
        <v>149368.63732710699</v>
      </c>
      <c r="Q159" s="30">
        <v>688876008.91578102</v>
      </c>
      <c r="R159" s="5">
        <v>19635</v>
      </c>
      <c r="S159" s="6">
        <f t="shared" si="54"/>
        <v>5.5148074898247797E-3</v>
      </c>
      <c r="T159" s="6">
        <f t="shared" si="45"/>
        <v>4.4126276796684462E-3</v>
      </c>
      <c r="U159" s="6">
        <f t="shared" si="46"/>
        <v>7.3509063235090624E-3</v>
      </c>
      <c r="V159" s="5">
        <v>0</v>
      </c>
      <c r="W159" s="31">
        <f t="shared" si="37"/>
        <v>0</v>
      </c>
      <c r="X159" s="31">
        <f t="shared" si="38"/>
        <v>0</v>
      </c>
      <c r="Y159" s="31">
        <f t="shared" si="39"/>
        <v>0</v>
      </c>
      <c r="Z159" s="31"/>
      <c r="AA159" s="31"/>
      <c r="AB159" s="31"/>
      <c r="AC159" s="31"/>
      <c r="AD159" s="31"/>
      <c r="AE159" s="5">
        <v>990</v>
      </c>
      <c r="AF159" s="5">
        <v>582</v>
      </c>
      <c r="AG159" s="5">
        <v>200</v>
      </c>
      <c r="AH159" s="5">
        <v>0</v>
      </c>
      <c r="AI159" s="8">
        <f t="shared" si="49"/>
        <v>990000</v>
      </c>
      <c r="AJ159" s="8">
        <f t="shared" si="50"/>
        <v>582000</v>
      </c>
      <c r="AK159" s="8">
        <f t="shared" si="51"/>
        <v>200000</v>
      </c>
      <c r="AL159" s="8">
        <f t="shared" si="52"/>
        <v>0</v>
      </c>
      <c r="AM159" s="5">
        <f t="shared" si="53"/>
        <v>1209635</v>
      </c>
      <c r="AN159" s="9">
        <f t="shared" si="55"/>
        <v>0.33974556444890236</v>
      </c>
      <c r="AO159" s="9">
        <f t="shared" si="47"/>
        <v>0.27184460826563489</v>
      </c>
      <c r="AP159" s="9">
        <f t="shared" si="48"/>
        <v>0.45286038047557348</v>
      </c>
      <c r="AQ159" s="12"/>
      <c r="AR159" s="27"/>
    </row>
    <row r="160" spans="1:44" ht="32.85" customHeight="1" x14ac:dyDescent="0.25">
      <c r="A160" s="1">
        <v>300</v>
      </c>
      <c r="B160" s="2">
        <v>154</v>
      </c>
      <c r="C160" s="1">
        <v>204.65</v>
      </c>
      <c r="D160" s="1">
        <v>134</v>
      </c>
      <c r="E160" s="2" t="s">
        <v>187</v>
      </c>
      <c r="F160" s="14" t="s">
        <v>26</v>
      </c>
      <c r="G160" s="14" t="s">
        <v>566</v>
      </c>
      <c r="H160" s="15" t="s">
        <v>13</v>
      </c>
      <c r="I160" s="3" t="s">
        <v>28</v>
      </c>
      <c r="J160" s="1">
        <v>9.39</v>
      </c>
      <c r="K160" s="1">
        <v>11.74</v>
      </c>
      <c r="L160" s="1">
        <v>7.04</v>
      </c>
      <c r="M160" s="4">
        <f t="shared" si="56"/>
        <v>296123040.00000006</v>
      </c>
      <c r="N160" s="4">
        <f t="shared" si="43"/>
        <v>370232640</v>
      </c>
      <c r="O160" s="4">
        <f t="shared" si="44"/>
        <v>222013440</v>
      </c>
      <c r="P160" s="30">
        <v>79671.8454689543</v>
      </c>
      <c r="Q160" s="30">
        <v>204646287.33520699</v>
      </c>
      <c r="R160" s="5">
        <v>33004800</v>
      </c>
      <c r="S160" s="6">
        <f t="shared" si="54"/>
        <v>11.145637299954773</v>
      </c>
      <c r="T160" s="6">
        <f t="shared" si="45"/>
        <v>8.9146110942568431</v>
      </c>
      <c r="U160" s="6">
        <f t="shared" si="46"/>
        <v>14.866127023661271</v>
      </c>
      <c r="V160" s="5">
        <v>0</v>
      </c>
      <c r="W160" s="31">
        <f t="shared" si="37"/>
        <v>0</v>
      </c>
      <c r="X160" s="31">
        <f t="shared" si="38"/>
        <v>0</v>
      </c>
      <c r="Y160" s="31">
        <f t="shared" si="39"/>
        <v>0</v>
      </c>
      <c r="Z160" s="31"/>
      <c r="AA160" s="31"/>
      <c r="AB160" s="31"/>
      <c r="AC160" s="31"/>
      <c r="AD160" s="31"/>
      <c r="AE160" s="5">
        <v>150</v>
      </c>
      <c r="AF160" s="5">
        <v>0</v>
      </c>
      <c r="AG160" s="5">
        <v>0</v>
      </c>
      <c r="AH160" s="5">
        <v>0</v>
      </c>
      <c r="AI160" s="8">
        <f t="shared" si="49"/>
        <v>150000</v>
      </c>
      <c r="AJ160" s="8">
        <f t="shared" si="50"/>
        <v>0</v>
      </c>
      <c r="AK160" s="8">
        <f t="shared" si="51"/>
        <v>0</v>
      </c>
      <c r="AL160" s="8">
        <f t="shared" si="52"/>
        <v>0</v>
      </c>
      <c r="AM160" s="5">
        <f t="shared" si="53"/>
        <v>33154800</v>
      </c>
      <c r="AN160" s="9">
        <f t="shared" si="55"/>
        <v>11.196291919737146</v>
      </c>
      <c r="AO160" s="9">
        <f t="shared" si="47"/>
        <v>8.9551261606756221</v>
      </c>
      <c r="AP160" s="9">
        <f t="shared" si="48"/>
        <v>14.933690500899406</v>
      </c>
      <c r="AQ160" s="12"/>
      <c r="AR160" s="27"/>
    </row>
    <row r="161" spans="1:44" ht="32.85" customHeight="1" x14ac:dyDescent="0.25">
      <c r="A161" s="1">
        <v>301</v>
      </c>
      <c r="B161" s="2">
        <v>155</v>
      </c>
      <c r="C161" s="1">
        <v>491.9</v>
      </c>
      <c r="D161" s="1">
        <v>135</v>
      </c>
      <c r="E161" s="2" t="s">
        <v>177</v>
      </c>
      <c r="F161" s="14" t="s">
        <v>455</v>
      </c>
      <c r="G161" s="14" t="s">
        <v>456</v>
      </c>
      <c r="H161" s="15" t="s">
        <v>13</v>
      </c>
      <c r="I161" s="3" t="s">
        <v>28</v>
      </c>
      <c r="J161" s="1">
        <v>1.51</v>
      </c>
      <c r="K161" s="1">
        <v>1.89</v>
      </c>
      <c r="L161" s="1">
        <v>1.1299999999999999</v>
      </c>
      <c r="M161" s="4">
        <f t="shared" si="56"/>
        <v>47619360</v>
      </c>
      <c r="N161" s="4">
        <f t="shared" ref="N161:N186" si="57">K161*60*60*24*365</f>
        <v>59603039.999999993</v>
      </c>
      <c r="O161" s="4">
        <f t="shared" ref="O161:O186" si="58">L161*60*60*24*365</f>
        <v>35635680</v>
      </c>
      <c r="P161" s="30">
        <v>112596.127940173</v>
      </c>
      <c r="Q161" s="30">
        <v>491900687.53732097</v>
      </c>
      <c r="R161" s="5">
        <v>0</v>
      </c>
      <c r="S161" s="9">
        <f t="shared" si="54"/>
        <v>0</v>
      </c>
      <c r="T161" s="9">
        <f t="shared" ref="T161:T186" si="59">100*R161/N161</f>
        <v>0</v>
      </c>
      <c r="U161" s="9">
        <f t="shared" ref="U161:U186" si="60">100*R161/O161</f>
        <v>0</v>
      </c>
      <c r="V161" s="5">
        <v>55000</v>
      </c>
      <c r="W161" s="31">
        <f t="shared" si="37"/>
        <v>0.11549924232497034</v>
      </c>
      <c r="X161" s="31">
        <f t="shared" si="38"/>
        <v>9.2277172439526586E-2</v>
      </c>
      <c r="Y161" s="31">
        <f t="shared" si="39"/>
        <v>0.1543396954961993</v>
      </c>
      <c r="Z161" s="31"/>
      <c r="AA161" s="31"/>
      <c r="AB161" s="31"/>
      <c r="AC161" s="31"/>
      <c r="AD161" s="31"/>
      <c r="AE161" s="5">
        <v>1000</v>
      </c>
      <c r="AF161" s="5">
        <v>0</v>
      </c>
      <c r="AG161" s="5">
        <v>0</v>
      </c>
      <c r="AH161" s="5">
        <v>0</v>
      </c>
      <c r="AI161" s="8">
        <f t="shared" si="49"/>
        <v>1000000</v>
      </c>
      <c r="AJ161" s="8">
        <f t="shared" si="50"/>
        <v>0</v>
      </c>
      <c r="AK161" s="8">
        <f t="shared" si="51"/>
        <v>0</v>
      </c>
      <c r="AL161" s="8">
        <f t="shared" si="52"/>
        <v>0</v>
      </c>
      <c r="AM161" s="5">
        <f t="shared" si="53"/>
        <v>1000000</v>
      </c>
      <c r="AN161" s="9">
        <f t="shared" si="55"/>
        <v>2.0999862240903702</v>
      </c>
      <c r="AO161" s="9">
        <f t="shared" ref="AO161:AO186" si="61">100*AM161/N161</f>
        <v>1.677766771627756</v>
      </c>
      <c r="AP161" s="9">
        <f t="shared" ref="AP161:AP186" si="62">100*AM161/O161</f>
        <v>2.8061762817490785</v>
      </c>
      <c r="AQ161" s="12"/>
      <c r="AR161" s="27"/>
    </row>
    <row r="162" spans="1:44" ht="32.85" customHeight="1" x14ac:dyDescent="0.25">
      <c r="A162" s="1">
        <v>302</v>
      </c>
      <c r="B162" s="2">
        <v>156</v>
      </c>
      <c r="C162" s="1">
        <v>165.47</v>
      </c>
      <c r="D162" s="1">
        <v>136</v>
      </c>
      <c r="E162" s="2" t="s">
        <v>163</v>
      </c>
      <c r="F162" s="14" t="s">
        <v>26</v>
      </c>
      <c r="G162" s="14" t="s">
        <v>457</v>
      </c>
      <c r="H162" s="15" t="s">
        <v>9</v>
      </c>
      <c r="I162" s="3" t="s">
        <v>28</v>
      </c>
      <c r="J162" s="1">
        <v>8.2100000000000009</v>
      </c>
      <c r="K162" s="1">
        <v>10.26</v>
      </c>
      <c r="L162" s="1">
        <v>6.16</v>
      </c>
      <c r="M162" s="4">
        <f t="shared" si="56"/>
        <v>258910560</v>
      </c>
      <c r="N162" s="4">
        <f t="shared" si="57"/>
        <v>323559360</v>
      </c>
      <c r="O162" s="4">
        <f t="shared" si="58"/>
        <v>194261760</v>
      </c>
      <c r="P162" s="30">
        <v>68543.265993681707</v>
      </c>
      <c r="Q162" s="30">
        <v>165474785.72763801</v>
      </c>
      <c r="R162" s="5">
        <v>0</v>
      </c>
      <c r="S162" s="9">
        <f t="shared" si="54"/>
        <v>0</v>
      </c>
      <c r="T162" s="9">
        <f t="shared" si="59"/>
        <v>0</v>
      </c>
      <c r="U162" s="9">
        <f t="shared" si="60"/>
        <v>0</v>
      </c>
      <c r="V162" s="5">
        <v>0</v>
      </c>
      <c r="W162" s="31">
        <f t="shared" si="37"/>
        <v>0</v>
      </c>
      <c r="X162" s="31">
        <f t="shared" si="38"/>
        <v>0</v>
      </c>
      <c r="Y162" s="31">
        <f t="shared" si="39"/>
        <v>0</v>
      </c>
      <c r="Z162" s="31"/>
      <c r="AA162" s="31"/>
      <c r="AB162" s="31"/>
      <c r="AC162" s="31"/>
      <c r="AD162" s="31"/>
      <c r="AE162" s="5">
        <v>0</v>
      </c>
      <c r="AF162" s="5">
        <v>0</v>
      </c>
      <c r="AG162" s="5">
        <v>0</v>
      </c>
      <c r="AH162" s="5">
        <v>0</v>
      </c>
      <c r="AI162" s="8">
        <f t="shared" si="49"/>
        <v>0</v>
      </c>
      <c r="AJ162" s="8">
        <f t="shared" si="50"/>
        <v>0</v>
      </c>
      <c r="AK162" s="8">
        <f t="shared" si="51"/>
        <v>0</v>
      </c>
      <c r="AL162" s="8">
        <f t="shared" si="52"/>
        <v>0</v>
      </c>
      <c r="AM162" s="5">
        <f t="shared" si="53"/>
        <v>0</v>
      </c>
      <c r="AN162" s="9">
        <f t="shared" si="55"/>
        <v>0</v>
      </c>
      <c r="AO162" s="9">
        <f t="shared" si="61"/>
        <v>0</v>
      </c>
      <c r="AP162" s="9">
        <f t="shared" si="62"/>
        <v>0</v>
      </c>
      <c r="AQ162" s="12"/>
      <c r="AR162" s="27"/>
    </row>
    <row r="163" spans="1:44" ht="32.85" customHeight="1" x14ac:dyDescent="0.25">
      <c r="A163" s="1">
        <v>303</v>
      </c>
      <c r="B163" s="2">
        <v>157</v>
      </c>
      <c r="C163" s="1">
        <v>185.61</v>
      </c>
      <c r="D163" s="1">
        <v>137</v>
      </c>
      <c r="E163" s="2" t="s">
        <v>58</v>
      </c>
      <c r="F163" s="14" t="s">
        <v>458</v>
      </c>
      <c r="G163" s="14" t="s">
        <v>459</v>
      </c>
      <c r="H163" s="15" t="s">
        <v>9</v>
      </c>
      <c r="I163" s="3" t="s">
        <v>28</v>
      </c>
      <c r="J163" s="1">
        <v>0.68</v>
      </c>
      <c r="K163" s="1">
        <v>0.85</v>
      </c>
      <c r="L163" s="1">
        <v>0.51</v>
      </c>
      <c r="M163" s="4">
        <f t="shared" si="56"/>
        <v>21444480.000000004</v>
      </c>
      <c r="N163" s="4">
        <f t="shared" si="57"/>
        <v>26805600</v>
      </c>
      <c r="O163" s="4">
        <f t="shared" si="58"/>
        <v>16083360</v>
      </c>
      <c r="P163" s="30">
        <v>72217.047633471695</v>
      </c>
      <c r="Q163" s="30">
        <v>185611754.131928</v>
      </c>
      <c r="R163" s="5">
        <v>0</v>
      </c>
      <c r="S163" s="9">
        <f t="shared" si="54"/>
        <v>0</v>
      </c>
      <c r="T163" s="9">
        <f t="shared" si="59"/>
        <v>0</v>
      </c>
      <c r="U163" s="9">
        <f t="shared" si="60"/>
        <v>0</v>
      </c>
      <c r="V163" s="5">
        <v>0</v>
      </c>
      <c r="W163" s="31">
        <f t="shared" si="37"/>
        <v>0</v>
      </c>
      <c r="X163" s="31">
        <f t="shared" si="38"/>
        <v>0</v>
      </c>
      <c r="Y163" s="31">
        <f t="shared" si="39"/>
        <v>0</v>
      </c>
      <c r="Z163" s="31"/>
      <c r="AA163" s="31"/>
      <c r="AB163" s="31"/>
      <c r="AC163" s="31"/>
      <c r="AD163" s="31"/>
      <c r="AE163" s="5">
        <v>0</v>
      </c>
      <c r="AF163" s="5">
        <v>0</v>
      </c>
      <c r="AG163" s="5">
        <v>0</v>
      </c>
      <c r="AH163" s="5">
        <v>0</v>
      </c>
      <c r="AI163" s="8">
        <f t="shared" si="49"/>
        <v>0</v>
      </c>
      <c r="AJ163" s="8">
        <f t="shared" si="50"/>
        <v>0</v>
      </c>
      <c r="AK163" s="8">
        <f t="shared" si="51"/>
        <v>0</v>
      </c>
      <c r="AL163" s="8">
        <f t="shared" si="52"/>
        <v>0</v>
      </c>
      <c r="AM163" s="5">
        <f t="shared" si="53"/>
        <v>0</v>
      </c>
      <c r="AN163" s="9">
        <f t="shared" si="55"/>
        <v>0</v>
      </c>
      <c r="AO163" s="9">
        <f t="shared" si="61"/>
        <v>0</v>
      </c>
      <c r="AP163" s="9">
        <f t="shared" si="62"/>
        <v>0</v>
      </c>
      <c r="AQ163" s="12"/>
      <c r="AR163" s="27"/>
    </row>
    <row r="164" spans="1:44" ht="32.85" customHeight="1" x14ac:dyDescent="0.25">
      <c r="A164" s="1">
        <v>305</v>
      </c>
      <c r="B164" s="2">
        <v>158</v>
      </c>
      <c r="C164" s="1">
        <v>320.08</v>
      </c>
      <c r="D164" s="1">
        <v>138</v>
      </c>
      <c r="E164" s="2" t="s">
        <v>32</v>
      </c>
      <c r="F164" s="14" t="s">
        <v>460</v>
      </c>
      <c r="G164" s="14" t="s">
        <v>569</v>
      </c>
      <c r="H164" s="15" t="s">
        <v>9</v>
      </c>
      <c r="I164" s="3" t="s">
        <v>28</v>
      </c>
      <c r="J164" s="1">
        <v>4.76</v>
      </c>
      <c r="K164" s="1">
        <v>5.95</v>
      </c>
      <c r="L164" s="1">
        <v>3.57</v>
      </c>
      <c r="M164" s="4">
        <f t="shared" si="56"/>
        <v>150111359.99999997</v>
      </c>
      <c r="N164" s="4">
        <f t="shared" si="57"/>
        <v>187639200</v>
      </c>
      <c r="O164" s="4">
        <f t="shared" si="58"/>
        <v>112583520</v>
      </c>
      <c r="P164" s="30">
        <v>88979.641933080493</v>
      </c>
      <c r="Q164" s="30">
        <v>320081716.30558401</v>
      </c>
      <c r="R164" s="5">
        <v>800000</v>
      </c>
      <c r="S164" s="6">
        <f t="shared" si="54"/>
        <v>0.53293768039940492</v>
      </c>
      <c r="T164" s="6">
        <f t="shared" si="59"/>
        <v>0.42635014431952384</v>
      </c>
      <c r="U164" s="6">
        <f t="shared" si="60"/>
        <v>0.71058357386587312</v>
      </c>
      <c r="V164" s="5">
        <v>189800</v>
      </c>
      <c r="W164" s="31">
        <f t="shared" ref="W164:W227" si="63">100*V164/M164</f>
        <v>0.12643946467475881</v>
      </c>
      <c r="X164" s="31">
        <f t="shared" ref="X164:X227" si="64">100*V164/N164</f>
        <v>0.10115157173980703</v>
      </c>
      <c r="Y164" s="31">
        <f t="shared" ref="Y164:Y227" si="65">100*V164/O164</f>
        <v>0.1685859528996784</v>
      </c>
      <c r="Z164" s="31">
        <f>100*(R164-V164)/M164</f>
        <v>0.40649821572464612</v>
      </c>
      <c r="AA164" s="35" t="s">
        <v>639</v>
      </c>
      <c r="AB164" s="49">
        <f t="shared" ref="AB164" si="66">100*ABS((V164-R164))/N164</f>
        <v>0.32519857257971679</v>
      </c>
      <c r="AC164" s="31">
        <f>100*(R164-V164)/O164</f>
        <v>0.54199762096619475</v>
      </c>
      <c r="AD164" s="35" t="s">
        <v>639</v>
      </c>
      <c r="AE164" s="5">
        <v>0</v>
      </c>
      <c r="AF164" s="5">
        <v>0</v>
      </c>
      <c r="AG164" s="5">
        <v>0</v>
      </c>
      <c r="AH164" s="5">
        <v>0</v>
      </c>
      <c r="AI164" s="8">
        <f t="shared" si="49"/>
        <v>0</v>
      </c>
      <c r="AJ164" s="8">
        <f t="shared" si="50"/>
        <v>0</v>
      </c>
      <c r="AK164" s="8">
        <f t="shared" si="51"/>
        <v>0</v>
      </c>
      <c r="AL164" s="8">
        <f t="shared" si="52"/>
        <v>0</v>
      </c>
      <c r="AM164" s="5">
        <f t="shared" si="53"/>
        <v>800000</v>
      </c>
      <c r="AN164" s="9">
        <f t="shared" si="55"/>
        <v>0.53293768039940492</v>
      </c>
      <c r="AO164" s="9">
        <f t="shared" si="61"/>
        <v>0.42635014431952384</v>
      </c>
      <c r="AP164" s="9">
        <f t="shared" si="62"/>
        <v>0.71058357386587312</v>
      </c>
      <c r="AQ164" s="12"/>
      <c r="AR164" s="27"/>
    </row>
    <row r="165" spans="1:44" ht="32.85" customHeight="1" x14ac:dyDescent="0.25">
      <c r="A165" s="1">
        <v>306</v>
      </c>
      <c r="B165" s="2">
        <v>159</v>
      </c>
      <c r="C165" s="1">
        <v>175.03</v>
      </c>
      <c r="D165" s="1">
        <v>139</v>
      </c>
      <c r="E165" s="2" t="s">
        <v>101</v>
      </c>
      <c r="F165" s="14" t="s">
        <v>100</v>
      </c>
      <c r="G165" s="14" t="s">
        <v>461</v>
      </c>
      <c r="H165" s="15" t="s">
        <v>9</v>
      </c>
      <c r="I165" s="3" t="s">
        <v>28</v>
      </c>
      <c r="J165" s="1">
        <v>3.07</v>
      </c>
      <c r="K165" s="1">
        <v>3.84</v>
      </c>
      <c r="L165" s="1">
        <v>2.2999999999999998</v>
      </c>
      <c r="M165" s="4">
        <f t="shared" si="56"/>
        <v>96815520</v>
      </c>
      <c r="N165" s="4">
        <f t="shared" si="57"/>
        <v>121098239.99999999</v>
      </c>
      <c r="O165" s="4">
        <f t="shared" si="58"/>
        <v>72532800</v>
      </c>
      <c r="P165" s="30">
        <v>64255.247315501801</v>
      </c>
      <c r="Q165" s="30">
        <v>175030134.714416</v>
      </c>
      <c r="R165" s="5">
        <v>0</v>
      </c>
      <c r="S165" s="9">
        <f t="shared" si="54"/>
        <v>0</v>
      </c>
      <c r="T165" s="9">
        <f t="shared" si="59"/>
        <v>0</v>
      </c>
      <c r="U165" s="9">
        <f t="shared" si="60"/>
        <v>0</v>
      </c>
      <c r="V165" s="5">
        <v>0</v>
      </c>
      <c r="W165" s="31">
        <f t="shared" si="63"/>
        <v>0</v>
      </c>
      <c r="X165" s="31">
        <f t="shared" si="64"/>
        <v>0</v>
      </c>
      <c r="Y165" s="31">
        <f t="shared" si="65"/>
        <v>0</v>
      </c>
      <c r="Z165" s="31"/>
      <c r="AA165" s="31"/>
      <c r="AB165" s="31"/>
      <c r="AC165" s="31"/>
      <c r="AD165" s="31"/>
      <c r="AE165" s="5">
        <v>0</v>
      </c>
      <c r="AF165" s="5">
        <v>0</v>
      </c>
      <c r="AG165" s="5">
        <v>0</v>
      </c>
      <c r="AH165" s="5">
        <v>0</v>
      </c>
      <c r="AI165" s="8">
        <f t="shared" si="49"/>
        <v>0</v>
      </c>
      <c r="AJ165" s="8">
        <f t="shared" si="50"/>
        <v>0</v>
      </c>
      <c r="AK165" s="8">
        <f t="shared" si="51"/>
        <v>0</v>
      </c>
      <c r="AL165" s="8">
        <f t="shared" si="52"/>
        <v>0</v>
      </c>
      <c r="AM165" s="5">
        <f t="shared" si="53"/>
        <v>0</v>
      </c>
      <c r="AN165" s="9">
        <f t="shared" si="55"/>
        <v>0</v>
      </c>
      <c r="AO165" s="9">
        <f t="shared" si="61"/>
        <v>0</v>
      </c>
      <c r="AP165" s="9">
        <f t="shared" si="62"/>
        <v>0</v>
      </c>
      <c r="AQ165" s="12"/>
      <c r="AR165" s="27"/>
    </row>
    <row r="166" spans="1:44" ht="32.85" customHeight="1" x14ac:dyDescent="0.25">
      <c r="A166" s="1">
        <v>307</v>
      </c>
      <c r="B166" s="2">
        <v>160</v>
      </c>
      <c r="C166" s="1">
        <v>30.75</v>
      </c>
      <c r="D166" s="1">
        <v>140</v>
      </c>
      <c r="E166" s="2" t="s">
        <v>49</v>
      </c>
      <c r="F166" s="14" t="s">
        <v>48</v>
      </c>
      <c r="G166" s="14" t="s">
        <v>462</v>
      </c>
      <c r="H166" s="15" t="s">
        <v>9</v>
      </c>
      <c r="I166" s="3" t="s">
        <v>28</v>
      </c>
      <c r="J166" s="1">
        <v>0.93</v>
      </c>
      <c r="K166" s="1">
        <v>1.1599999999999999</v>
      </c>
      <c r="L166" s="1">
        <v>0.7</v>
      </c>
      <c r="M166" s="4">
        <f t="shared" si="56"/>
        <v>29328480.000000004</v>
      </c>
      <c r="N166" s="4">
        <f t="shared" si="57"/>
        <v>36581760</v>
      </c>
      <c r="O166" s="4">
        <f t="shared" si="58"/>
        <v>22075200</v>
      </c>
      <c r="P166" s="30">
        <v>23529.471299149402</v>
      </c>
      <c r="Q166" s="30">
        <v>30750433.0909971</v>
      </c>
      <c r="R166" s="5">
        <v>2400000</v>
      </c>
      <c r="S166" s="6">
        <f t="shared" si="54"/>
        <v>8.1831721248424731</v>
      </c>
      <c r="T166" s="6">
        <f t="shared" si="59"/>
        <v>6.5606466173306037</v>
      </c>
      <c r="U166" s="6">
        <f t="shared" si="60"/>
        <v>10.871928680147859</v>
      </c>
      <c r="V166" s="5">
        <v>0</v>
      </c>
      <c r="W166" s="31">
        <f t="shared" si="63"/>
        <v>0</v>
      </c>
      <c r="X166" s="31">
        <f t="shared" si="64"/>
        <v>0</v>
      </c>
      <c r="Y166" s="31">
        <f t="shared" si="65"/>
        <v>0</v>
      </c>
      <c r="Z166" s="31"/>
      <c r="AA166" s="31"/>
      <c r="AB166" s="31"/>
      <c r="AC166" s="31"/>
      <c r="AD166" s="31"/>
      <c r="AE166" s="5">
        <v>0</v>
      </c>
      <c r="AF166" s="5">
        <v>0</v>
      </c>
      <c r="AG166" s="5">
        <v>0</v>
      </c>
      <c r="AH166" s="5">
        <v>0</v>
      </c>
      <c r="AI166" s="8">
        <f t="shared" si="49"/>
        <v>0</v>
      </c>
      <c r="AJ166" s="8">
        <f t="shared" si="50"/>
        <v>0</v>
      </c>
      <c r="AK166" s="8">
        <f t="shared" si="51"/>
        <v>0</v>
      </c>
      <c r="AL166" s="8">
        <f t="shared" si="52"/>
        <v>0</v>
      </c>
      <c r="AM166" s="5">
        <f t="shared" si="53"/>
        <v>2400000</v>
      </c>
      <c r="AN166" s="9">
        <f t="shared" si="55"/>
        <v>8.1831721248424731</v>
      </c>
      <c r="AO166" s="9">
        <f t="shared" si="61"/>
        <v>6.5606466173306037</v>
      </c>
      <c r="AP166" s="9">
        <f t="shared" si="62"/>
        <v>10.871928680147859</v>
      </c>
      <c r="AQ166" s="12"/>
      <c r="AR166" s="27"/>
    </row>
    <row r="167" spans="1:44" ht="32.85" customHeight="1" x14ac:dyDescent="0.25">
      <c r="A167" s="1">
        <v>308</v>
      </c>
      <c r="B167" s="2">
        <v>161</v>
      </c>
      <c r="C167" s="1">
        <v>7.36</v>
      </c>
      <c r="D167" s="1">
        <v>141</v>
      </c>
      <c r="E167" s="2" t="s">
        <v>235</v>
      </c>
      <c r="F167" s="14" t="s">
        <v>463</v>
      </c>
      <c r="G167" s="14" t="s">
        <v>464</v>
      </c>
      <c r="H167" s="15" t="s">
        <v>9</v>
      </c>
      <c r="I167" s="3" t="s">
        <v>28</v>
      </c>
      <c r="J167" s="1">
        <v>0.36</v>
      </c>
      <c r="K167" s="1">
        <v>0.44</v>
      </c>
      <c r="L167" s="1">
        <v>0.27</v>
      </c>
      <c r="M167" s="4">
        <f t="shared" si="56"/>
        <v>11352959.999999998</v>
      </c>
      <c r="N167" s="4">
        <f t="shared" si="57"/>
        <v>13875840</v>
      </c>
      <c r="O167" s="4">
        <f t="shared" si="58"/>
        <v>8514720.0000000019</v>
      </c>
      <c r="P167" s="30">
        <v>12237.500004006501</v>
      </c>
      <c r="Q167" s="30">
        <v>7361414.3959114002</v>
      </c>
      <c r="R167" s="5">
        <v>0</v>
      </c>
      <c r="S167" s="9">
        <f t="shared" si="54"/>
        <v>0</v>
      </c>
      <c r="T167" s="9">
        <f t="shared" si="59"/>
        <v>0</v>
      </c>
      <c r="U167" s="9">
        <f t="shared" si="60"/>
        <v>0</v>
      </c>
      <c r="V167" s="5">
        <v>0</v>
      </c>
      <c r="W167" s="31">
        <f t="shared" si="63"/>
        <v>0</v>
      </c>
      <c r="X167" s="31">
        <f t="shared" si="64"/>
        <v>0</v>
      </c>
      <c r="Y167" s="31">
        <f t="shared" si="65"/>
        <v>0</v>
      </c>
      <c r="Z167" s="31"/>
      <c r="AA167" s="31"/>
      <c r="AB167" s="31"/>
      <c r="AC167" s="31"/>
      <c r="AD167" s="31"/>
      <c r="AE167" s="5">
        <v>0</v>
      </c>
      <c r="AF167" s="5">
        <v>0</v>
      </c>
      <c r="AG167" s="5">
        <v>0</v>
      </c>
      <c r="AH167" s="5">
        <v>0</v>
      </c>
      <c r="AI167" s="8">
        <f t="shared" si="49"/>
        <v>0</v>
      </c>
      <c r="AJ167" s="8">
        <f t="shared" si="50"/>
        <v>0</v>
      </c>
      <c r="AK167" s="8">
        <f t="shared" si="51"/>
        <v>0</v>
      </c>
      <c r="AL167" s="8">
        <f t="shared" si="52"/>
        <v>0</v>
      </c>
      <c r="AM167" s="5">
        <f t="shared" si="53"/>
        <v>0</v>
      </c>
      <c r="AN167" s="9">
        <f t="shared" si="55"/>
        <v>0</v>
      </c>
      <c r="AO167" s="9">
        <f t="shared" si="61"/>
        <v>0</v>
      </c>
      <c r="AP167" s="9">
        <f t="shared" si="62"/>
        <v>0</v>
      </c>
      <c r="AQ167" s="12"/>
      <c r="AR167" s="27"/>
    </row>
    <row r="168" spans="1:44" ht="32.85" customHeight="1" x14ac:dyDescent="0.25">
      <c r="A168" s="1">
        <v>5</v>
      </c>
      <c r="B168" s="2">
        <v>162</v>
      </c>
      <c r="C168" s="1">
        <v>365.750793665</v>
      </c>
      <c r="D168" s="1">
        <v>10</v>
      </c>
      <c r="E168" s="2" t="s">
        <v>156</v>
      </c>
      <c r="F168" s="14" t="s">
        <v>465</v>
      </c>
      <c r="G168" s="14" t="s">
        <v>466</v>
      </c>
      <c r="H168" s="15" t="s">
        <v>1</v>
      </c>
      <c r="I168" s="3" t="s">
        <v>2</v>
      </c>
      <c r="J168" s="1">
        <v>1.8839999999999999</v>
      </c>
      <c r="K168" s="1">
        <v>2.355</v>
      </c>
      <c r="L168" s="1">
        <v>1.413</v>
      </c>
      <c r="M168" s="4">
        <f t="shared" si="56"/>
        <v>59413823.999999993</v>
      </c>
      <c r="N168" s="4">
        <f t="shared" si="57"/>
        <v>74267280</v>
      </c>
      <c r="O168" s="4">
        <f t="shared" si="58"/>
        <v>44560368.000000007</v>
      </c>
      <c r="P168" s="30">
        <v>135231.440330596</v>
      </c>
      <c r="Q168" s="30">
        <v>365750793.92510599</v>
      </c>
      <c r="R168" s="5">
        <v>0</v>
      </c>
      <c r="S168" s="9">
        <f t="shared" si="54"/>
        <v>0</v>
      </c>
      <c r="T168" s="9">
        <f t="shared" si="59"/>
        <v>0</v>
      </c>
      <c r="U168" s="9">
        <f t="shared" si="60"/>
        <v>0</v>
      </c>
      <c r="V168" s="5">
        <v>567650</v>
      </c>
      <c r="W168" s="31">
        <f t="shared" si="63"/>
        <v>0.9554173789588094</v>
      </c>
      <c r="X168" s="31">
        <f t="shared" si="64"/>
        <v>0.76433390316704741</v>
      </c>
      <c r="Y168" s="31">
        <f t="shared" si="65"/>
        <v>1.2738898386117457</v>
      </c>
      <c r="Z168" s="31"/>
      <c r="AA168" s="31"/>
      <c r="AB168" s="31"/>
      <c r="AC168" s="31"/>
      <c r="AD168" s="31"/>
      <c r="AE168" s="5">
        <v>0</v>
      </c>
      <c r="AF168" s="5">
        <v>0</v>
      </c>
      <c r="AG168" s="5">
        <v>0</v>
      </c>
      <c r="AH168" s="5">
        <v>0</v>
      </c>
      <c r="AI168" s="8">
        <f t="shared" si="49"/>
        <v>0</v>
      </c>
      <c r="AJ168" s="8">
        <f t="shared" si="50"/>
        <v>0</v>
      </c>
      <c r="AK168" s="8">
        <f t="shared" si="51"/>
        <v>0</v>
      </c>
      <c r="AL168" s="8">
        <f t="shared" si="52"/>
        <v>0</v>
      </c>
      <c r="AM168" s="5">
        <f t="shared" si="53"/>
        <v>0</v>
      </c>
      <c r="AN168" s="9">
        <f t="shared" si="55"/>
        <v>0</v>
      </c>
      <c r="AO168" s="9">
        <f t="shared" si="61"/>
        <v>0</v>
      </c>
      <c r="AP168" s="9">
        <f t="shared" si="62"/>
        <v>0</v>
      </c>
      <c r="AQ168" s="12"/>
      <c r="AR168" s="27"/>
    </row>
    <row r="169" spans="1:44" ht="32.85" customHeight="1" x14ac:dyDescent="0.25">
      <c r="A169" s="1">
        <v>10</v>
      </c>
      <c r="B169" s="2">
        <v>163</v>
      </c>
      <c r="C169" s="1">
        <v>507.85835092600001</v>
      </c>
      <c r="D169" s="1">
        <v>6</v>
      </c>
      <c r="E169" s="2" t="s">
        <v>154</v>
      </c>
      <c r="F169" s="14" t="s">
        <v>467</v>
      </c>
      <c r="G169" s="14" t="s">
        <v>468</v>
      </c>
      <c r="H169" s="15" t="s">
        <v>1</v>
      </c>
      <c r="I169" s="3" t="s">
        <v>2</v>
      </c>
      <c r="J169" s="1">
        <v>1.0529999999999999</v>
      </c>
      <c r="K169" s="1">
        <v>1.3160000000000001</v>
      </c>
      <c r="L169" s="1">
        <v>0.79</v>
      </c>
      <c r="M169" s="4">
        <f t="shared" si="56"/>
        <v>33207408</v>
      </c>
      <c r="N169" s="4">
        <f t="shared" si="57"/>
        <v>41501376</v>
      </c>
      <c r="O169" s="4">
        <f t="shared" si="58"/>
        <v>24913440.000000004</v>
      </c>
      <c r="P169" s="30">
        <v>116884.447293891</v>
      </c>
      <c r="Q169" s="30">
        <v>507858350.86430901</v>
      </c>
      <c r="R169" s="5">
        <v>0</v>
      </c>
      <c r="S169" s="9">
        <f t="shared" si="54"/>
        <v>0</v>
      </c>
      <c r="T169" s="9">
        <f t="shared" si="59"/>
        <v>0</v>
      </c>
      <c r="U169" s="9">
        <f t="shared" si="60"/>
        <v>0</v>
      </c>
      <c r="V169" s="5">
        <v>0</v>
      </c>
      <c r="W169" s="31">
        <f t="shared" si="63"/>
        <v>0</v>
      </c>
      <c r="X169" s="31">
        <f t="shared" si="64"/>
        <v>0</v>
      </c>
      <c r="Y169" s="31">
        <f t="shared" si="65"/>
        <v>0</v>
      </c>
      <c r="Z169" s="31"/>
      <c r="AA169" s="31"/>
      <c r="AB169" s="31"/>
      <c r="AC169" s="31"/>
      <c r="AD169" s="31"/>
      <c r="AE169" s="5">
        <v>0</v>
      </c>
      <c r="AF169" s="5">
        <v>0</v>
      </c>
      <c r="AG169" s="5">
        <v>0</v>
      </c>
      <c r="AH169" s="5">
        <v>0</v>
      </c>
      <c r="AI169" s="8">
        <f t="shared" si="49"/>
        <v>0</v>
      </c>
      <c r="AJ169" s="8">
        <f t="shared" si="50"/>
        <v>0</v>
      </c>
      <c r="AK169" s="8">
        <f t="shared" si="51"/>
        <v>0</v>
      </c>
      <c r="AL169" s="8">
        <f t="shared" si="52"/>
        <v>0</v>
      </c>
      <c r="AM169" s="5">
        <f t="shared" si="53"/>
        <v>0</v>
      </c>
      <c r="AN169" s="9">
        <f t="shared" si="55"/>
        <v>0</v>
      </c>
      <c r="AO169" s="9">
        <f t="shared" si="61"/>
        <v>0</v>
      </c>
      <c r="AP169" s="9">
        <f t="shared" si="62"/>
        <v>0</v>
      </c>
      <c r="AQ169" s="12"/>
      <c r="AR169" s="27"/>
    </row>
    <row r="170" spans="1:44" ht="32.85" customHeight="1" x14ac:dyDescent="0.25">
      <c r="A170" s="1">
        <v>13</v>
      </c>
      <c r="B170" s="2">
        <v>164</v>
      </c>
      <c r="C170" s="1">
        <v>199.944252216</v>
      </c>
      <c r="D170" s="1">
        <v>7</v>
      </c>
      <c r="E170" s="2" t="s">
        <v>191</v>
      </c>
      <c r="F170" s="14" t="s">
        <v>469</v>
      </c>
      <c r="G170" s="14" t="s">
        <v>470</v>
      </c>
      <c r="H170" s="15" t="s">
        <v>1</v>
      </c>
      <c r="I170" s="3" t="s">
        <v>2</v>
      </c>
      <c r="J170" s="1">
        <v>0.54900000000000004</v>
      </c>
      <c r="K170" s="1">
        <v>0.68600000000000005</v>
      </c>
      <c r="L170" s="1">
        <v>0.41199999999999998</v>
      </c>
      <c r="M170" s="4">
        <f t="shared" si="56"/>
        <v>17313264.000000004</v>
      </c>
      <c r="N170" s="4">
        <f t="shared" si="57"/>
        <v>21633696.000000004</v>
      </c>
      <c r="O170" s="4">
        <f t="shared" si="58"/>
        <v>12992831.999999998</v>
      </c>
      <c r="P170" s="30">
        <v>102589.429195683</v>
      </c>
      <c r="Q170" s="30">
        <v>199944252.29939801</v>
      </c>
      <c r="R170" s="5">
        <v>0</v>
      </c>
      <c r="S170" s="9">
        <f t="shared" si="54"/>
        <v>0</v>
      </c>
      <c r="T170" s="9">
        <f t="shared" si="59"/>
        <v>0</v>
      </c>
      <c r="U170" s="9">
        <f t="shared" si="60"/>
        <v>0</v>
      </c>
      <c r="V170" s="5">
        <v>150000</v>
      </c>
      <c r="W170" s="31">
        <f t="shared" si="63"/>
        <v>0.86638775911925081</v>
      </c>
      <c r="X170" s="31">
        <f t="shared" si="64"/>
        <v>0.69336279847881732</v>
      </c>
      <c r="Y170" s="31">
        <f t="shared" si="65"/>
        <v>1.154482717855507</v>
      </c>
      <c r="Z170" s="31"/>
      <c r="AA170" s="31"/>
      <c r="AB170" s="31"/>
      <c r="AC170" s="31"/>
      <c r="AD170" s="31"/>
      <c r="AE170" s="5">
        <v>0</v>
      </c>
      <c r="AF170" s="5">
        <v>0</v>
      </c>
      <c r="AG170" s="5">
        <v>0</v>
      </c>
      <c r="AH170" s="5">
        <v>0</v>
      </c>
      <c r="AI170" s="8">
        <f t="shared" si="49"/>
        <v>0</v>
      </c>
      <c r="AJ170" s="8">
        <f t="shared" si="50"/>
        <v>0</v>
      </c>
      <c r="AK170" s="8">
        <f t="shared" si="51"/>
        <v>0</v>
      </c>
      <c r="AL170" s="8">
        <f t="shared" si="52"/>
        <v>0</v>
      </c>
      <c r="AM170" s="5">
        <f t="shared" si="53"/>
        <v>0</v>
      </c>
      <c r="AN170" s="9">
        <f t="shared" si="55"/>
        <v>0</v>
      </c>
      <c r="AO170" s="9">
        <f t="shared" si="61"/>
        <v>0</v>
      </c>
      <c r="AP170" s="9">
        <f t="shared" si="62"/>
        <v>0</v>
      </c>
      <c r="AQ170" s="12"/>
      <c r="AR170" s="27"/>
    </row>
    <row r="171" spans="1:44" ht="32.85" customHeight="1" x14ac:dyDescent="0.25">
      <c r="A171" s="1">
        <v>14</v>
      </c>
      <c r="B171" s="2">
        <v>165</v>
      </c>
      <c r="C171" s="1">
        <v>307.59475770099999</v>
      </c>
      <c r="D171" s="1">
        <v>8</v>
      </c>
      <c r="E171" s="2" t="s">
        <v>125</v>
      </c>
      <c r="F171" s="14" t="s">
        <v>471</v>
      </c>
      <c r="G171" s="14" t="s">
        <v>472</v>
      </c>
      <c r="H171" s="15" t="s">
        <v>1</v>
      </c>
      <c r="I171" s="3" t="s">
        <v>2</v>
      </c>
      <c r="J171" s="1">
        <v>0.64800000000000002</v>
      </c>
      <c r="K171" s="1">
        <v>0.81</v>
      </c>
      <c r="L171" s="1">
        <v>0.48599999999999999</v>
      </c>
      <c r="M171" s="4">
        <f t="shared" si="56"/>
        <v>20435328</v>
      </c>
      <c r="N171" s="4">
        <f t="shared" si="57"/>
        <v>25544160</v>
      </c>
      <c r="O171" s="4">
        <f t="shared" si="58"/>
        <v>15326495.999999998</v>
      </c>
      <c r="P171" s="30">
        <v>103863.869899136</v>
      </c>
      <c r="Q171" s="30">
        <v>307594757.50772297</v>
      </c>
      <c r="R171" s="5">
        <v>128000</v>
      </c>
      <c r="S171" s="6">
        <f t="shared" si="54"/>
        <v>0.62636626140769558</v>
      </c>
      <c r="T171" s="6">
        <f t="shared" si="59"/>
        <v>0.5010930091261564</v>
      </c>
      <c r="U171" s="6">
        <f t="shared" si="60"/>
        <v>0.83515501521026081</v>
      </c>
      <c r="V171" s="5">
        <v>0</v>
      </c>
      <c r="W171" s="31">
        <f t="shared" si="63"/>
        <v>0</v>
      </c>
      <c r="X171" s="31">
        <f t="shared" si="64"/>
        <v>0</v>
      </c>
      <c r="Y171" s="31">
        <f t="shared" si="65"/>
        <v>0</v>
      </c>
      <c r="Z171" s="31"/>
      <c r="AA171" s="31"/>
      <c r="AB171" s="31"/>
      <c r="AC171" s="31"/>
      <c r="AD171" s="31"/>
      <c r="AE171" s="5">
        <v>0</v>
      </c>
      <c r="AF171" s="5">
        <v>0</v>
      </c>
      <c r="AG171" s="5">
        <v>0</v>
      </c>
      <c r="AH171" s="5">
        <v>0</v>
      </c>
      <c r="AI171" s="8">
        <f t="shared" si="49"/>
        <v>0</v>
      </c>
      <c r="AJ171" s="8">
        <f t="shared" si="50"/>
        <v>0</v>
      </c>
      <c r="AK171" s="8">
        <f t="shared" si="51"/>
        <v>0</v>
      </c>
      <c r="AL171" s="8">
        <f t="shared" si="52"/>
        <v>0</v>
      </c>
      <c r="AM171" s="5">
        <f t="shared" si="53"/>
        <v>128000</v>
      </c>
      <c r="AN171" s="9">
        <f t="shared" si="55"/>
        <v>0.62636626140769558</v>
      </c>
      <c r="AO171" s="9">
        <f t="shared" si="61"/>
        <v>0.5010930091261564</v>
      </c>
      <c r="AP171" s="9">
        <f t="shared" si="62"/>
        <v>0.83515501521026081</v>
      </c>
      <c r="AQ171" s="12"/>
      <c r="AR171" s="27"/>
    </row>
    <row r="172" spans="1:44" ht="32.85" customHeight="1" x14ac:dyDescent="0.25">
      <c r="A172" s="1">
        <v>15</v>
      </c>
      <c r="B172" s="2">
        <v>166</v>
      </c>
      <c r="C172" s="1">
        <v>18.7947654281</v>
      </c>
      <c r="D172" s="1">
        <v>9</v>
      </c>
      <c r="E172" s="2" t="s">
        <v>213</v>
      </c>
      <c r="F172" s="14" t="s">
        <v>471</v>
      </c>
      <c r="G172" s="14" t="s">
        <v>473</v>
      </c>
      <c r="H172" s="15" t="s">
        <v>1</v>
      </c>
      <c r="I172" s="3" t="s">
        <v>2</v>
      </c>
      <c r="J172" s="1">
        <v>5.2999999999999999E-2</v>
      </c>
      <c r="K172" s="1">
        <v>6.6000000000000003E-2</v>
      </c>
      <c r="L172" s="1">
        <v>0.04</v>
      </c>
      <c r="M172" s="4">
        <f t="shared" si="56"/>
        <v>1671408</v>
      </c>
      <c r="N172" s="4">
        <f t="shared" si="57"/>
        <v>2081375.9999999998</v>
      </c>
      <c r="O172" s="4">
        <f t="shared" si="58"/>
        <v>1261440</v>
      </c>
      <c r="P172" s="30">
        <v>18234.064071720401</v>
      </c>
      <c r="Q172" s="30">
        <v>18794765.4004125</v>
      </c>
      <c r="R172" s="5">
        <v>0</v>
      </c>
      <c r="S172" s="9">
        <f t="shared" si="54"/>
        <v>0</v>
      </c>
      <c r="T172" s="9">
        <f t="shared" si="59"/>
        <v>0</v>
      </c>
      <c r="U172" s="9">
        <f t="shared" si="60"/>
        <v>0</v>
      </c>
      <c r="V172" s="5">
        <v>0</v>
      </c>
      <c r="W172" s="31">
        <f t="shared" si="63"/>
        <v>0</v>
      </c>
      <c r="X172" s="31">
        <f t="shared" si="64"/>
        <v>0</v>
      </c>
      <c r="Y172" s="31">
        <f t="shared" si="65"/>
        <v>0</v>
      </c>
      <c r="Z172" s="31"/>
      <c r="AA172" s="31"/>
      <c r="AB172" s="31"/>
      <c r="AC172" s="31"/>
      <c r="AD172" s="31"/>
      <c r="AE172" s="5">
        <v>0</v>
      </c>
      <c r="AF172" s="5">
        <v>0</v>
      </c>
      <c r="AG172" s="5">
        <v>0</v>
      </c>
      <c r="AH172" s="5">
        <v>0</v>
      </c>
      <c r="AI172" s="8">
        <f t="shared" si="49"/>
        <v>0</v>
      </c>
      <c r="AJ172" s="8">
        <f t="shared" si="50"/>
        <v>0</v>
      </c>
      <c r="AK172" s="8">
        <f t="shared" si="51"/>
        <v>0</v>
      </c>
      <c r="AL172" s="8">
        <f t="shared" si="52"/>
        <v>0</v>
      </c>
      <c r="AM172" s="5">
        <f t="shared" si="53"/>
        <v>0</v>
      </c>
      <c r="AN172" s="9">
        <f t="shared" si="55"/>
        <v>0</v>
      </c>
      <c r="AO172" s="9">
        <f t="shared" si="61"/>
        <v>0</v>
      </c>
      <c r="AP172" s="9">
        <f t="shared" si="62"/>
        <v>0</v>
      </c>
      <c r="AQ172" s="12"/>
      <c r="AR172" s="27"/>
    </row>
    <row r="173" spans="1:44" ht="32.85" customHeight="1" x14ac:dyDescent="0.25">
      <c r="A173" s="1">
        <v>16</v>
      </c>
      <c r="B173" s="2">
        <v>167</v>
      </c>
      <c r="C173" s="1">
        <v>161.304352352</v>
      </c>
      <c r="D173" s="1">
        <v>11</v>
      </c>
      <c r="E173" s="2" t="s">
        <v>214</v>
      </c>
      <c r="F173" s="14" t="s">
        <v>266</v>
      </c>
      <c r="G173" s="14" t="s">
        <v>474</v>
      </c>
      <c r="H173" s="15" t="s">
        <v>1</v>
      </c>
      <c r="I173" s="3" t="s">
        <v>2</v>
      </c>
      <c r="J173" s="1">
        <v>0.34899999999999998</v>
      </c>
      <c r="K173" s="1">
        <v>0.436</v>
      </c>
      <c r="L173" s="1">
        <v>0.26200000000000001</v>
      </c>
      <c r="M173" s="4">
        <f t="shared" si="56"/>
        <v>11006064</v>
      </c>
      <c r="N173" s="4">
        <f t="shared" si="57"/>
        <v>13749695.999999998</v>
      </c>
      <c r="O173" s="4">
        <f t="shared" si="58"/>
        <v>8262432.0000000009</v>
      </c>
      <c r="P173" s="30">
        <v>81529.927977763306</v>
      </c>
      <c r="Q173" s="30">
        <v>161304352.49884999</v>
      </c>
      <c r="R173" s="5">
        <v>0</v>
      </c>
      <c r="S173" s="9">
        <f t="shared" si="54"/>
        <v>0</v>
      </c>
      <c r="T173" s="9">
        <f t="shared" si="59"/>
        <v>0</v>
      </c>
      <c r="U173" s="9">
        <f t="shared" si="60"/>
        <v>0</v>
      </c>
      <c r="V173" s="5">
        <v>0</v>
      </c>
      <c r="W173" s="31">
        <f t="shared" si="63"/>
        <v>0</v>
      </c>
      <c r="X173" s="31">
        <f t="shared" si="64"/>
        <v>0</v>
      </c>
      <c r="Y173" s="31">
        <f t="shared" si="65"/>
        <v>0</v>
      </c>
      <c r="Z173" s="31"/>
      <c r="AA173" s="31"/>
      <c r="AB173" s="31"/>
      <c r="AC173" s="31"/>
      <c r="AD173" s="31"/>
      <c r="AE173" s="5">
        <v>0</v>
      </c>
      <c r="AF173" s="5">
        <v>350</v>
      </c>
      <c r="AG173" s="5">
        <v>0</v>
      </c>
      <c r="AH173" s="5">
        <v>0</v>
      </c>
      <c r="AI173" s="8">
        <f t="shared" si="49"/>
        <v>0</v>
      </c>
      <c r="AJ173" s="8">
        <f t="shared" si="50"/>
        <v>350000</v>
      </c>
      <c r="AK173" s="8">
        <f t="shared" si="51"/>
        <v>0</v>
      </c>
      <c r="AL173" s="8">
        <f t="shared" si="52"/>
        <v>0</v>
      </c>
      <c r="AM173" s="5">
        <f t="shared" si="53"/>
        <v>0</v>
      </c>
      <c r="AN173" s="9">
        <f t="shared" si="55"/>
        <v>0</v>
      </c>
      <c r="AO173" s="9">
        <f t="shared" si="61"/>
        <v>0</v>
      </c>
      <c r="AP173" s="9">
        <f t="shared" si="62"/>
        <v>0</v>
      </c>
      <c r="AQ173" s="12"/>
      <c r="AR173" s="27"/>
    </row>
    <row r="174" spans="1:44" ht="32.85" customHeight="1" x14ac:dyDescent="0.25">
      <c r="A174" s="1">
        <v>19</v>
      </c>
      <c r="B174" s="2">
        <v>168</v>
      </c>
      <c r="C174" s="1">
        <v>814.78674526299994</v>
      </c>
      <c r="D174" s="1">
        <v>24</v>
      </c>
      <c r="E174" s="2" t="s">
        <v>135</v>
      </c>
      <c r="F174" s="14" t="s">
        <v>475</v>
      </c>
      <c r="G174" s="14" t="s">
        <v>476</v>
      </c>
      <c r="H174" s="15" t="s">
        <v>1</v>
      </c>
      <c r="I174" s="3" t="s">
        <v>2</v>
      </c>
      <c r="J174" s="1">
        <v>1.6160000000000001</v>
      </c>
      <c r="K174" s="1">
        <v>2.02</v>
      </c>
      <c r="L174" s="1">
        <v>1.212</v>
      </c>
      <c r="M174" s="4">
        <f t="shared" si="56"/>
        <v>50962176.000000007</v>
      </c>
      <c r="N174" s="4">
        <f t="shared" si="57"/>
        <v>63702720</v>
      </c>
      <c r="O174" s="4">
        <f t="shared" si="58"/>
        <v>38221631.999999993</v>
      </c>
      <c r="P174" s="30">
        <v>195233.54389519899</v>
      </c>
      <c r="Q174" s="30">
        <v>814786745.34630704</v>
      </c>
      <c r="R174" s="5">
        <v>9600</v>
      </c>
      <c r="S174" s="6">
        <f t="shared" si="54"/>
        <v>1.8837500188375E-2</v>
      </c>
      <c r="T174" s="6">
        <f t="shared" si="59"/>
        <v>1.5070000150700001E-2</v>
      </c>
      <c r="U174" s="6">
        <f t="shared" si="60"/>
        <v>2.511666691783334E-2</v>
      </c>
      <c r="V174" s="5">
        <v>0</v>
      </c>
      <c r="W174" s="31">
        <f t="shared" si="63"/>
        <v>0</v>
      </c>
      <c r="X174" s="31">
        <f t="shared" si="64"/>
        <v>0</v>
      </c>
      <c r="Y174" s="31">
        <f t="shared" si="65"/>
        <v>0</v>
      </c>
      <c r="Z174" s="31"/>
      <c r="AA174" s="31"/>
      <c r="AB174" s="31"/>
      <c r="AC174" s="31"/>
      <c r="AD174" s="31"/>
      <c r="AE174" s="5">
        <v>0</v>
      </c>
      <c r="AF174" s="5">
        <v>75</v>
      </c>
      <c r="AG174" s="5">
        <v>0.57999999999999996</v>
      </c>
      <c r="AH174" s="5">
        <v>0</v>
      </c>
      <c r="AI174" s="8">
        <f t="shared" si="49"/>
        <v>0</v>
      </c>
      <c r="AJ174" s="8">
        <f t="shared" si="50"/>
        <v>75000</v>
      </c>
      <c r="AK174" s="8">
        <f t="shared" si="51"/>
        <v>580</v>
      </c>
      <c r="AL174" s="8">
        <f t="shared" si="52"/>
        <v>0</v>
      </c>
      <c r="AM174" s="5">
        <f t="shared" si="53"/>
        <v>10180</v>
      </c>
      <c r="AN174" s="9">
        <f t="shared" si="55"/>
        <v>1.9975599158089323E-2</v>
      </c>
      <c r="AO174" s="9">
        <f t="shared" si="61"/>
        <v>1.598047932647146E-2</v>
      </c>
      <c r="AP174" s="9">
        <f t="shared" si="62"/>
        <v>2.6634132210785772E-2</v>
      </c>
      <c r="AQ174" s="12"/>
      <c r="AR174" s="27"/>
    </row>
    <row r="175" spans="1:44" ht="32.85" customHeight="1" x14ac:dyDescent="0.25">
      <c r="A175" s="1">
        <v>21</v>
      </c>
      <c r="B175" s="2">
        <v>169</v>
      </c>
      <c r="C175" s="1">
        <v>154.314423533</v>
      </c>
      <c r="D175" s="14">
        <v>12</v>
      </c>
      <c r="E175" s="2" t="s">
        <v>190</v>
      </c>
      <c r="F175" s="14" t="s">
        <v>21</v>
      </c>
      <c r="G175" s="14" t="s">
        <v>576</v>
      </c>
      <c r="H175" s="15" t="s">
        <v>1</v>
      </c>
      <c r="I175" s="3" t="s">
        <v>2</v>
      </c>
      <c r="J175" s="1">
        <v>5.0620000000000003</v>
      </c>
      <c r="K175" s="1">
        <v>6.3280000000000003</v>
      </c>
      <c r="L175" s="1">
        <v>3.7970000000000002</v>
      </c>
      <c r="M175" s="4">
        <f t="shared" si="56"/>
        <v>159635232.00000003</v>
      </c>
      <c r="N175" s="4">
        <f t="shared" si="57"/>
        <v>199559807.99999997</v>
      </c>
      <c r="O175" s="4">
        <f t="shared" si="58"/>
        <v>119742192.00000001</v>
      </c>
      <c r="P175" s="30">
        <v>73684.605672803096</v>
      </c>
      <c r="Q175" s="30">
        <v>154314423.51471901</v>
      </c>
      <c r="R175" s="5">
        <v>0</v>
      </c>
      <c r="S175" s="9">
        <f t="shared" si="54"/>
        <v>0</v>
      </c>
      <c r="T175" s="9">
        <f t="shared" si="59"/>
        <v>0</v>
      </c>
      <c r="U175" s="9">
        <f t="shared" si="60"/>
        <v>0</v>
      </c>
      <c r="V175" s="5">
        <v>645927</v>
      </c>
      <c r="W175" s="31">
        <f t="shared" si="63"/>
        <v>0.40462684327730353</v>
      </c>
      <c r="X175" s="31">
        <f t="shared" si="64"/>
        <v>0.32367589770381022</v>
      </c>
      <c r="Y175" s="31">
        <f t="shared" si="65"/>
        <v>0.539431414450806</v>
      </c>
      <c r="Z175" s="31"/>
      <c r="AA175" s="31"/>
      <c r="AB175" s="31"/>
      <c r="AC175" s="31"/>
      <c r="AD175" s="31"/>
      <c r="AE175" s="5">
        <v>0</v>
      </c>
      <c r="AF175" s="5">
        <v>0</v>
      </c>
      <c r="AG175" s="5">
        <v>0</v>
      </c>
      <c r="AH175" s="5">
        <v>0</v>
      </c>
      <c r="AI175" s="8">
        <f t="shared" si="49"/>
        <v>0</v>
      </c>
      <c r="AJ175" s="8">
        <f t="shared" si="50"/>
        <v>0</v>
      </c>
      <c r="AK175" s="8">
        <f t="shared" si="51"/>
        <v>0</v>
      </c>
      <c r="AL175" s="8">
        <f t="shared" si="52"/>
        <v>0</v>
      </c>
      <c r="AM175" s="5">
        <f t="shared" si="53"/>
        <v>0</v>
      </c>
      <c r="AN175" s="9">
        <f t="shared" si="55"/>
        <v>0</v>
      </c>
      <c r="AO175" s="9">
        <f t="shared" si="61"/>
        <v>0</v>
      </c>
      <c r="AP175" s="9">
        <f t="shared" si="62"/>
        <v>0</v>
      </c>
      <c r="AQ175" s="12"/>
      <c r="AR175" s="27"/>
    </row>
    <row r="176" spans="1:44" ht="32.85" customHeight="1" x14ac:dyDescent="0.25">
      <c r="A176" s="1">
        <v>22</v>
      </c>
      <c r="B176" s="2">
        <v>170</v>
      </c>
      <c r="C176" s="1">
        <v>260.33432225400003</v>
      </c>
      <c r="D176" s="1">
        <v>13</v>
      </c>
      <c r="E176" s="2" t="s">
        <v>155</v>
      </c>
      <c r="F176" s="14" t="s">
        <v>21</v>
      </c>
      <c r="G176" s="14" t="s">
        <v>544</v>
      </c>
      <c r="H176" s="15" t="s">
        <v>1</v>
      </c>
      <c r="I176" s="3" t="s">
        <v>2</v>
      </c>
      <c r="J176" s="1">
        <v>4.1239999999999997</v>
      </c>
      <c r="K176" s="1">
        <v>5.1550000000000002</v>
      </c>
      <c r="L176" s="1">
        <v>3.093</v>
      </c>
      <c r="M176" s="4">
        <f t="shared" si="56"/>
        <v>130054463.99999999</v>
      </c>
      <c r="N176" s="4">
        <f t="shared" si="57"/>
        <v>162568080</v>
      </c>
      <c r="O176" s="4">
        <f t="shared" si="58"/>
        <v>97540847.999999985</v>
      </c>
      <c r="P176" s="30">
        <v>94157.051341440005</v>
      </c>
      <c r="Q176" s="30">
        <v>260334322.06833899</v>
      </c>
      <c r="R176" s="5">
        <v>1884000</v>
      </c>
      <c r="S176" s="6">
        <f t="shared" si="54"/>
        <v>1.4486238626918644</v>
      </c>
      <c r="T176" s="6">
        <f t="shared" si="59"/>
        <v>1.1588990901534915</v>
      </c>
      <c r="U176" s="6">
        <f t="shared" si="60"/>
        <v>1.9314984835891527</v>
      </c>
      <c r="V176" s="5">
        <v>0</v>
      </c>
      <c r="W176" s="31">
        <f t="shared" si="63"/>
        <v>0</v>
      </c>
      <c r="X176" s="31">
        <f t="shared" si="64"/>
        <v>0</v>
      </c>
      <c r="Y176" s="31">
        <f t="shared" si="65"/>
        <v>0</v>
      </c>
      <c r="Z176" s="31"/>
      <c r="AA176" s="31"/>
      <c r="AB176" s="31"/>
      <c r="AC176" s="31"/>
      <c r="AD176" s="31"/>
      <c r="AE176" s="5">
        <v>0</v>
      </c>
      <c r="AF176" s="5">
        <v>50</v>
      </c>
      <c r="AG176" s="5">
        <v>0</v>
      </c>
      <c r="AH176" s="5">
        <v>0</v>
      </c>
      <c r="AI176" s="8">
        <f t="shared" si="49"/>
        <v>0</v>
      </c>
      <c r="AJ176" s="8">
        <f t="shared" si="50"/>
        <v>50000</v>
      </c>
      <c r="AK176" s="8">
        <f t="shared" si="51"/>
        <v>0</v>
      </c>
      <c r="AL176" s="8">
        <f t="shared" si="52"/>
        <v>0</v>
      </c>
      <c r="AM176" s="5">
        <f t="shared" si="53"/>
        <v>1884000</v>
      </c>
      <c r="AN176" s="9">
        <f t="shared" si="55"/>
        <v>1.4486238626918644</v>
      </c>
      <c r="AO176" s="9">
        <f t="shared" si="61"/>
        <v>1.1588990901534915</v>
      </c>
      <c r="AP176" s="9">
        <f t="shared" si="62"/>
        <v>1.9314984835891527</v>
      </c>
      <c r="AQ176" s="12"/>
      <c r="AR176" s="27"/>
    </row>
    <row r="177" spans="1:67" ht="32.85" customHeight="1" x14ac:dyDescent="0.25">
      <c r="A177" s="1">
        <v>23</v>
      </c>
      <c r="B177" s="2">
        <v>171</v>
      </c>
      <c r="C177" s="1">
        <v>134.16338076100001</v>
      </c>
      <c r="D177" s="1">
        <v>14</v>
      </c>
      <c r="E177" s="2" t="s">
        <v>0</v>
      </c>
      <c r="F177" s="14" t="s">
        <v>477</v>
      </c>
      <c r="G177" s="14" t="s">
        <v>568</v>
      </c>
      <c r="H177" s="15" t="s">
        <v>1</v>
      </c>
      <c r="I177" s="3" t="s">
        <v>2</v>
      </c>
      <c r="J177" s="1">
        <v>2.2450000000000001</v>
      </c>
      <c r="K177" s="1">
        <v>2.806</v>
      </c>
      <c r="L177" s="1">
        <v>1.6839999999999999</v>
      </c>
      <c r="M177" s="4">
        <f t="shared" si="56"/>
        <v>70798320.000000015</v>
      </c>
      <c r="N177" s="4">
        <f t="shared" si="57"/>
        <v>88490016.000000015</v>
      </c>
      <c r="O177" s="4">
        <f t="shared" si="58"/>
        <v>53106623.999999993</v>
      </c>
      <c r="P177" s="30">
        <v>66883.484024468402</v>
      </c>
      <c r="Q177" s="30">
        <v>134163380.905131</v>
      </c>
      <c r="R177" s="5">
        <v>0</v>
      </c>
      <c r="S177" s="9">
        <f t="shared" si="54"/>
        <v>0</v>
      </c>
      <c r="T177" s="9">
        <f t="shared" si="59"/>
        <v>0</v>
      </c>
      <c r="U177" s="9">
        <f t="shared" si="60"/>
        <v>0</v>
      </c>
      <c r="V177" s="5">
        <v>0</v>
      </c>
      <c r="W177" s="31">
        <f t="shared" si="63"/>
        <v>0</v>
      </c>
      <c r="X177" s="31">
        <f t="shared" si="64"/>
        <v>0</v>
      </c>
      <c r="Y177" s="31">
        <f t="shared" si="65"/>
        <v>0</v>
      </c>
      <c r="Z177" s="31"/>
      <c r="AA177" s="31"/>
      <c r="AB177" s="31"/>
      <c r="AC177" s="31"/>
      <c r="AD177" s="31"/>
      <c r="AE177" s="5">
        <v>0</v>
      </c>
      <c r="AF177" s="5">
        <v>0</v>
      </c>
      <c r="AG177" s="5">
        <v>0</v>
      </c>
      <c r="AH177" s="5">
        <v>0</v>
      </c>
      <c r="AI177" s="8">
        <f t="shared" si="49"/>
        <v>0</v>
      </c>
      <c r="AJ177" s="8">
        <f t="shared" si="50"/>
        <v>0</v>
      </c>
      <c r="AK177" s="8">
        <f t="shared" si="51"/>
        <v>0</v>
      </c>
      <c r="AL177" s="8">
        <f t="shared" si="52"/>
        <v>0</v>
      </c>
      <c r="AM177" s="5">
        <f t="shared" si="53"/>
        <v>0</v>
      </c>
      <c r="AN177" s="9">
        <f t="shared" si="55"/>
        <v>0</v>
      </c>
      <c r="AO177" s="9">
        <f t="shared" si="61"/>
        <v>0</v>
      </c>
      <c r="AP177" s="9">
        <f t="shared" si="62"/>
        <v>0</v>
      </c>
      <c r="AQ177" s="12"/>
      <c r="AR177" s="27"/>
    </row>
    <row r="178" spans="1:67" ht="32.85" customHeight="1" x14ac:dyDescent="0.25">
      <c r="A178" s="1">
        <v>24</v>
      </c>
      <c r="B178" s="2">
        <v>172</v>
      </c>
      <c r="C178" s="1">
        <v>95.399390914500003</v>
      </c>
      <c r="D178" s="1">
        <v>15</v>
      </c>
      <c r="E178" s="2" t="s">
        <v>23</v>
      </c>
      <c r="F178" s="14" t="s">
        <v>21</v>
      </c>
      <c r="G178" s="14" t="s">
        <v>543</v>
      </c>
      <c r="H178" s="15" t="s">
        <v>9</v>
      </c>
      <c r="I178" s="3" t="s">
        <v>2</v>
      </c>
      <c r="J178" s="1">
        <v>1.9970000000000001</v>
      </c>
      <c r="K178" s="1">
        <v>2.496</v>
      </c>
      <c r="L178" s="1">
        <v>1.498</v>
      </c>
      <c r="M178" s="4">
        <f t="shared" si="56"/>
        <v>62977392.000000007</v>
      </c>
      <c r="N178" s="4">
        <f t="shared" si="57"/>
        <v>78713855.999999985</v>
      </c>
      <c r="O178" s="4">
        <f t="shared" si="58"/>
        <v>47240927.999999993</v>
      </c>
      <c r="P178" s="30">
        <v>46185.577674971202</v>
      </c>
      <c r="Q178" s="30">
        <v>95399390.966184601</v>
      </c>
      <c r="R178" s="5">
        <v>48000</v>
      </c>
      <c r="S178" s="6">
        <f t="shared" ref="S178:S186" si="67">100*R178/M178</f>
        <v>7.6217827502288435E-2</v>
      </c>
      <c r="T178" s="6">
        <f t="shared" si="59"/>
        <v>6.0980369199547295E-2</v>
      </c>
      <c r="U178" s="6">
        <f t="shared" si="60"/>
        <v>0.10160681009483981</v>
      </c>
      <c r="V178" s="5">
        <v>0</v>
      </c>
      <c r="W178" s="31">
        <f t="shared" si="63"/>
        <v>0</v>
      </c>
      <c r="X178" s="31">
        <f t="shared" si="64"/>
        <v>0</v>
      </c>
      <c r="Y178" s="31">
        <f t="shared" si="65"/>
        <v>0</v>
      </c>
      <c r="Z178" s="31"/>
      <c r="AA178" s="31"/>
      <c r="AB178" s="31"/>
      <c r="AC178" s="31"/>
      <c r="AD178" s="31"/>
      <c r="AE178" s="5">
        <v>0</v>
      </c>
      <c r="AF178" s="5">
        <v>0</v>
      </c>
      <c r="AG178" s="5">
        <v>0</v>
      </c>
      <c r="AH178" s="5">
        <v>0</v>
      </c>
      <c r="AI178" s="8">
        <f t="shared" si="49"/>
        <v>0</v>
      </c>
      <c r="AJ178" s="8">
        <f t="shared" si="50"/>
        <v>0</v>
      </c>
      <c r="AK178" s="8">
        <f t="shared" si="51"/>
        <v>0</v>
      </c>
      <c r="AL178" s="8">
        <f t="shared" si="52"/>
        <v>0</v>
      </c>
      <c r="AM178" s="5">
        <f t="shared" si="53"/>
        <v>48000</v>
      </c>
      <c r="AN178" s="9">
        <f t="shared" ref="AN178:AN186" si="68">100*AM178/M178</f>
        <v>7.6217827502288435E-2</v>
      </c>
      <c r="AO178" s="9">
        <f t="shared" si="61"/>
        <v>6.0980369199547295E-2</v>
      </c>
      <c r="AP178" s="9">
        <f t="shared" si="62"/>
        <v>0.10160681009483981</v>
      </c>
      <c r="AQ178" s="12"/>
      <c r="AR178" s="27"/>
    </row>
    <row r="179" spans="1:67" ht="32.85" customHeight="1" x14ac:dyDescent="0.25">
      <c r="A179" s="1">
        <v>25</v>
      </c>
      <c r="B179" s="2">
        <v>173</v>
      </c>
      <c r="C179" s="1">
        <v>14.8798925612</v>
      </c>
      <c r="D179" s="1">
        <v>16</v>
      </c>
      <c r="E179" s="2" t="s">
        <v>47</v>
      </c>
      <c r="F179" s="14" t="s">
        <v>53</v>
      </c>
      <c r="G179" s="14" t="s">
        <v>478</v>
      </c>
      <c r="H179" s="15" t="s">
        <v>9</v>
      </c>
      <c r="I179" s="3" t="s">
        <v>2</v>
      </c>
      <c r="J179" s="1">
        <v>0.56000000000000005</v>
      </c>
      <c r="K179" s="1">
        <v>0.7</v>
      </c>
      <c r="L179" s="1">
        <v>0.42</v>
      </c>
      <c r="M179" s="4">
        <f t="shared" si="56"/>
        <v>17660160</v>
      </c>
      <c r="N179" s="4">
        <f t="shared" si="57"/>
        <v>22075200</v>
      </c>
      <c r="O179" s="4">
        <f t="shared" si="58"/>
        <v>13245120</v>
      </c>
      <c r="P179" s="30">
        <v>15355.990275341999</v>
      </c>
      <c r="Q179" s="30">
        <v>14879892.4790958</v>
      </c>
      <c r="R179" s="5">
        <v>220752</v>
      </c>
      <c r="S179" s="6">
        <f t="shared" si="67"/>
        <v>1.25</v>
      </c>
      <c r="T179" s="6">
        <f t="shared" si="59"/>
        <v>1</v>
      </c>
      <c r="U179" s="6">
        <f t="shared" si="60"/>
        <v>1.6666666666666667</v>
      </c>
      <c r="V179" s="5">
        <v>0</v>
      </c>
      <c r="W179" s="31">
        <f t="shared" si="63"/>
        <v>0</v>
      </c>
      <c r="X179" s="31">
        <f t="shared" si="64"/>
        <v>0</v>
      </c>
      <c r="Y179" s="31">
        <f t="shared" si="65"/>
        <v>0</v>
      </c>
      <c r="Z179" s="31"/>
      <c r="AA179" s="31"/>
      <c r="AB179" s="31"/>
      <c r="AC179" s="31"/>
      <c r="AD179" s="31"/>
      <c r="AE179" s="5">
        <v>0</v>
      </c>
      <c r="AF179" s="5">
        <v>0</v>
      </c>
      <c r="AG179" s="5">
        <v>0</v>
      </c>
      <c r="AH179" s="5">
        <v>0</v>
      </c>
      <c r="AI179" s="8">
        <f t="shared" si="49"/>
        <v>0</v>
      </c>
      <c r="AJ179" s="8">
        <f t="shared" si="50"/>
        <v>0</v>
      </c>
      <c r="AK179" s="8">
        <f t="shared" si="51"/>
        <v>0</v>
      </c>
      <c r="AL179" s="8">
        <f t="shared" si="52"/>
        <v>0</v>
      </c>
      <c r="AM179" s="5">
        <f t="shared" si="53"/>
        <v>220752</v>
      </c>
      <c r="AN179" s="9">
        <f t="shared" si="68"/>
        <v>1.25</v>
      </c>
      <c r="AO179" s="9">
        <f t="shared" si="61"/>
        <v>1</v>
      </c>
      <c r="AP179" s="9">
        <f t="shared" si="62"/>
        <v>1.6666666666666667</v>
      </c>
      <c r="AQ179" s="12"/>
      <c r="AR179" s="27"/>
    </row>
    <row r="180" spans="1:67" ht="32.85" customHeight="1" x14ac:dyDescent="0.25">
      <c r="A180" s="1">
        <v>26</v>
      </c>
      <c r="B180" s="2">
        <v>174</v>
      </c>
      <c r="C180" s="1">
        <v>18.969840570500001</v>
      </c>
      <c r="D180" s="1">
        <v>17</v>
      </c>
      <c r="E180" s="2" t="s">
        <v>89</v>
      </c>
      <c r="F180" s="14" t="s">
        <v>479</v>
      </c>
      <c r="G180" s="14" t="s">
        <v>480</v>
      </c>
      <c r="H180" s="15" t="s">
        <v>9</v>
      </c>
      <c r="I180" s="3" t="s">
        <v>2</v>
      </c>
      <c r="J180" s="1">
        <v>0.63300000000000001</v>
      </c>
      <c r="K180" s="1">
        <v>0.79100000000000004</v>
      </c>
      <c r="L180" s="1">
        <v>0.47499999999999998</v>
      </c>
      <c r="M180" s="4">
        <f t="shared" ref="M180:M186" si="69">J180*60*60*24*365</f>
        <v>19962288</v>
      </c>
      <c r="N180" s="4">
        <f t="shared" si="57"/>
        <v>24944975.999999996</v>
      </c>
      <c r="O180" s="4">
        <f t="shared" si="58"/>
        <v>14979600</v>
      </c>
      <c r="P180" s="30">
        <v>17661.156265187401</v>
      </c>
      <c r="Q180" s="30">
        <v>18969840.642086301</v>
      </c>
      <c r="R180" s="5">
        <v>851472</v>
      </c>
      <c r="S180" s="6">
        <f t="shared" si="67"/>
        <v>4.2654028436018958</v>
      </c>
      <c r="T180" s="6">
        <f t="shared" si="59"/>
        <v>3.4134007585335024</v>
      </c>
      <c r="U180" s="6">
        <f t="shared" si="60"/>
        <v>5.6842105263157894</v>
      </c>
      <c r="V180" s="5">
        <v>0</v>
      </c>
      <c r="W180" s="31">
        <f t="shared" si="63"/>
        <v>0</v>
      </c>
      <c r="X180" s="31">
        <f t="shared" si="64"/>
        <v>0</v>
      </c>
      <c r="Y180" s="31">
        <f t="shared" si="65"/>
        <v>0</v>
      </c>
      <c r="Z180" s="31"/>
      <c r="AA180" s="31"/>
      <c r="AB180" s="31"/>
      <c r="AC180" s="31"/>
      <c r="AD180" s="31"/>
      <c r="AE180" s="5">
        <v>0</v>
      </c>
      <c r="AF180" s="5">
        <v>0</v>
      </c>
      <c r="AG180" s="5">
        <v>0</v>
      </c>
      <c r="AH180" s="5">
        <v>0</v>
      </c>
      <c r="AI180" s="8">
        <f t="shared" si="49"/>
        <v>0</v>
      </c>
      <c r="AJ180" s="8">
        <f t="shared" si="50"/>
        <v>0</v>
      </c>
      <c r="AK180" s="8">
        <f t="shared" si="51"/>
        <v>0</v>
      </c>
      <c r="AL180" s="8">
        <f t="shared" si="52"/>
        <v>0</v>
      </c>
      <c r="AM180" s="5">
        <f t="shared" si="53"/>
        <v>851472</v>
      </c>
      <c r="AN180" s="9">
        <f t="shared" si="68"/>
        <v>4.2654028436018958</v>
      </c>
      <c r="AO180" s="9">
        <f t="shared" si="61"/>
        <v>3.4134007585335024</v>
      </c>
      <c r="AP180" s="9">
        <f t="shared" si="62"/>
        <v>5.6842105263157894</v>
      </c>
      <c r="AQ180" s="12"/>
      <c r="AR180" s="27"/>
    </row>
    <row r="181" spans="1:67" ht="32.85" customHeight="1" x14ac:dyDescent="0.25">
      <c r="A181" s="1">
        <v>27</v>
      </c>
      <c r="B181" s="2">
        <v>175</v>
      </c>
      <c r="C181" s="1">
        <v>8.6773423754499994</v>
      </c>
      <c r="D181" s="1">
        <v>18</v>
      </c>
      <c r="E181" s="2" t="s">
        <v>215</v>
      </c>
      <c r="F181" s="14" t="s">
        <v>481</v>
      </c>
      <c r="G181" s="14" t="s">
        <v>482</v>
      </c>
      <c r="H181" s="15" t="s">
        <v>9</v>
      </c>
      <c r="I181" s="3" t="s">
        <v>2</v>
      </c>
      <c r="J181" s="1">
        <v>0.42599999999999999</v>
      </c>
      <c r="K181" s="1">
        <v>0.53200000000000003</v>
      </c>
      <c r="L181" s="1">
        <v>0.32</v>
      </c>
      <c r="M181" s="4">
        <f t="shared" si="69"/>
        <v>13434335.999999998</v>
      </c>
      <c r="N181" s="4">
        <f t="shared" si="57"/>
        <v>16777152.000000002</v>
      </c>
      <c r="O181" s="4">
        <f t="shared" si="58"/>
        <v>10091520</v>
      </c>
      <c r="P181" s="30">
        <v>11755.9231353781</v>
      </c>
      <c r="Q181" s="30">
        <v>8677342.3889211398</v>
      </c>
      <c r="R181" s="5">
        <v>0</v>
      </c>
      <c r="S181" s="9">
        <f t="shared" si="67"/>
        <v>0</v>
      </c>
      <c r="T181" s="9">
        <f t="shared" si="59"/>
        <v>0</v>
      </c>
      <c r="U181" s="9">
        <f t="shared" si="60"/>
        <v>0</v>
      </c>
      <c r="V181" s="5">
        <v>0</v>
      </c>
      <c r="W181" s="31">
        <f t="shared" si="63"/>
        <v>0</v>
      </c>
      <c r="X181" s="31">
        <f t="shared" si="64"/>
        <v>0</v>
      </c>
      <c r="Y181" s="31">
        <f t="shared" si="65"/>
        <v>0</v>
      </c>
      <c r="Z181" s="31"/>
      <c r="AA181" s="31"/>
      <c r="AB181" s="31"/>
      <c r="AC181" s="31"/>
      <c r="AD181" s="31"/>
      <c r="AE181" s="5">
        <v>0</v>
      </c>
      <c r="AF181" s="5">
        <v>0</v>
      </c>
      <c r="AG181" s="5">
        <v>0</v>
      </c>
      <c r="AH181" s="5">
        <v>0</v>
      </c>
      <c r="AI181" s="8">
        <f t="shared" si="49"/>
        <v>0</v>
      </c>
      <c r="AJ181" s="8">
        <f t="shared" si="50"/>
        <v>0</v>
      </c>
      <c r="AK181" s="8">
        <f t="shared" si="51"/>
        <v>0</v>
      </c>
      <c r="AL181" s="8">
        <f t="shared" si="52"/>
        <v>0</v>
      </c>
      <c r="AM181" s="5">
        <f t="shared" si="53"/>
        <v>0</v>
      </c>
      <c r="AN181" s="9">
        <f t="shared" si="68"/>
        <v>0</v>
      </c>
      <c r="AO181" s="9">
        <f t="shared" si="61"/>
        <v>0</v>
      </c>
      <c r="AP181" s="9">
        <f t="shared" si="62"/>
        <v>0</v>
      </c>
      <c r="AQ181" s="12"/>
      <c r="AR181" s="27"/>
    </row>
    <row r="182" spans="1:67" ht="32.85" customHeight="1" x14ac:dyDescent="0.25">
      <c r="A182" s="1">
        <v>28</v>
      </c>
      <c r="B182" s="2">
        <v>176</v>
      </c>
      <c r="C182" s="1">
        <v>6.2252208707100003</v>
      </c>
      <c r="D182" s="1">
        <v>19</v>
      </c>
      <c r="E182" s="2" t="s">
        <v>202</v>
      </c>
      <c r="F182" s="14" t="s">
        <v>315</v>
      </c>
      <c r="G182" s="14" t="s">
        <v>310</v>
      </c>
      <c r="H182" s="15" t="s">
        <v>9</v>
      </c>
      <c r="I182" s="3" t="s">
        <v>2</v>
      </c>
      <c r="J182" s="1">
        <v>0.36</v>
      </c>
      <c r="K182" s="1">
        <v>0.45</v>
      </c>
      <c r="L182" s="1">
        <v>0.27</v>
      </c>
      <c r="M182" s="4">
        <f t="shared" si="69"/>
        <v>11352959.999999998</v>
      </c>
      <c r="N182" s="4">
        <f t="shared" si="57"/>
        <v>14191200</v>
      </c>
      <c r="O182" s="4">
        <f t="shared" si="58"/>
        <v>8514720.0000000019</v>
      </c>
      <c r="P182" s="30">
        <v>12320.709266588299</v>
      </c>
      <c r="Q182" s="30">
        <v>6225220.8776339302</v>
      </c>
      <c r="R182" s="5">
        <v>60991.5</v>
      </c>
      <c r="S182" s="6">
        <f t="shared" si="67"/>
        <v>0.53722993827160503</v>
      </c>
      <c r="T182" s="6">
        <f t="shared" si="59"/>
        <v>0.42978395061728397</v>
      </c>
      <c r="U182" s="6">
        <f t="shared" si="60"/>
        <v>0.71630658436213979</v>
      </c>
      <c r="V182" s="5">
        <v>0</v>
      </c>
      <c r="W182" s="31">
        <f t="shared" si="63"/>
        <v>0</v>
      </c>
      <c r="X182" s="31">
        <f t="shared" si="64"/>
        <v>0</v>
      </c>
      <c r="Y182" s="31">
        <f t="shared" si="65"/>
        <v>0</v>
      </c>
      <c r="Z182" s="31"/>
      <c r="AA182" s="31"/>
      <c r="AB182" s="31"/>
      <c r="AC182" s="31"/>
      <c r="AD182" s="31"/>
      <c r="AE182" s="5">
        <v>0</v>
      </c>
      <c r="AF182" s="5">
        <v>0</v>
      </c>
      <c r="AG182" s="5">
        <v>0</v>
      </c>
      <c r="AH182" s="5">
        <v>0</v>
      </c>
      <c r="AI182" s="8">
        <f t="shared" si="49"/>
        <v>0</v>
      </c>
      <c r="AJ182" s="8">
        <f t="shared" si="50"/>
        <v>0</v>
      </c>
      <c r="AK182" s="8">
        <f t="shared" si="51"/>
        <v>0</v>
      </c>
      <c r="AL182" s="8">
        <f t="shared" si="52"/>
        <v>0</v>
      </c>
      <c r="AM182" s="5">
        <f t="shared" si="53"/>
        <v>60991.5</v>
      </c>
      <c r="AN182" s="9">
        <f t="shared" si="68"/>
        <v>0.53722993827160503</v>
      </c>
      <c r="AO182" s="9">
        <f t="shared" si="61"/>
        <v>0.42978395061728397</v>
      </c>
      <c r="AP182" s="9">
        <f t="shared" si="62"/>
        <v>0.71630658436213979</v>
      </c>
      <c r="AQ182" s="12"/>
      <c r="AR182" s="27"/>
    </row>
    <row r="183" spans="1:67" ht="32.85" customHeight="1" x14ac:dyDescent="0.25">
      <c r="A183" s="1">
        <v>29</v>
      </c>
      <c r="B183" s="2">
        <v>177</v>
      </c>
      <c r="C183" s="1">
        <v>50.435048246900003</v>
      </c>
      <c r="D183" s="1">
        <v>20</v>
      </c>
      <c r="E183" s="2" t="s">
        <v>22</v>
      </c>
      <c r="F183" s="14" t="s">
        <v>21</v>
      </c>
      <c r="G183" s="14" t="s">
        <v>483</v>
      </c>
      <c r="H183" s="15" t="s">
        <v>9</v>
      </c>
      <c r="I183" s="3" t="s">
        <v>2</v>
      </c>
      <c r="J183" s="1">
        <v>1.1000000000000001</v>
      </c>
      <c r="K183" s="1">
        <v>1.375</v>
      </c>
      <c r="L183" s="1">
        <v>0.82499999999999996</v>
      </c>
      <c r="M183" s="4">
        <f t="shared" si="69"/>
        <v>34689600</v>
      </c>
      <c r="N183" s="4">
        <f t="shared" si="57"/>
        <v>43362000</v>
      </c>
      <c r="O183" s="4">
        <f t="shared" si="58"/>
        <v>26017200</v>
      </c>
      <c r="P183" s="30">
        <v>34954.379488222803</v>
      </c>
      <c r="Q183" s="30">
        <v>50435048.228707001</v>
      </c>
      <c r="R183" s="5">
        <v>0</v>
      </c>
      <c r="S183" s="9">
        <f t="shared" si="67"/>
        <v>0</v>
      </c>
      <c r="T183" s="9">
        <f t="shared" si="59"/>
        <v>0</v>
      </c>
      <c r="U183" s="9">
        <f t="shared" si="60"/>
        <v>0</v>
      </c>
      <c r="V183" s="5">
        <v>0</v>
      </c>
      <c r="W183" s="31">
        <f t="shared" si="63"/>
        <v>0</v>
      </c>
      <c r="X183" s="31">
        <f t="shared" si="64"/>
        <v>0</v>
      </c>
      <c r="Y183" s="31">
        <f t="shared" si="65"/>
        <v>0</v>
      </c>
      <c r="Z183" s="31"/>
      <c r="AA183" s="31"/>
      <c r="AB183" s="31"/>
      <c r="AC183" s="31"/>
      <c r="AD183" s="31"/>
      <c r="AE183" s="5">
        <v>0</v>
      </c>
      <c r="AF183" s="5">
        <v>0</v>
      </c>
      <c r="AG183" s="5">
        <v>0</v>
      </c>
      <c r="AH183" s="5">
        <v>0</v>
      </c>
      <c r="AI183" s="8">
        <f t="shared" si="49"/>
        <v>0</v>
      </c>
      <c r="AJ183" s="8">
        <f t="shared" si="50"/>
        <v>0</v>
      </c>
      <c r="AK183" s="8">
        <f t="shared" si="51"/>
        <v>0</v>
      </c>
      <c r="AL183" s="8">
        <f t="shared" si="52"/>
        <v>0</v>
      </c>
      <c r="AM183" s="5">
        <f t="shared" si="53"/>
        <v>0</v>
      </c>
      <c r="AN183" s="9">
        <f t="shared" si="68"/>
        <v>0</v>
      </c>
      <c r="AO183" s="9">
        <f t="shared" si="61"/>
        <v>0</v>
      </c>
      <c r="AP183" s="9">
        <f t="shared" si="62"/>
        <v>0</v>
      </c>
      <c r="AQ183" s="12"/>
      <c r="AR183" s="27"/>
    </row>
    <row r="184" spans="1:67" ht="32.85" customHeight="1" x14ac:dyDescent="0.25">
      <c r="A184" s="1">
        <v>30</v>
      </c>
      <c r="B184" s="2">
        <v>178</v>
      </c>
      <c r="C184" s="1">
        <v>23.406401173199999</v>
      </c>
      <c r="D184" s="1">
        <v>21</v>
      </c>
      <c r="E184" s="2" t="s">
        <v>68</v>
      </c>
      <c r="F184" s="14" t="s">
        <v>481</v>
      </c>
      <c r="G184" s="14" t="s">
        <v>484</v>
      </c>
      <c r="H184" s="15" t="s">
        <v>9</v>
      </c>
      <c r="I184" s="3" t="s">
        <v>2</v>
      </c>
      <c r="J184" s="1">
        <v>0.82499999999999996</v>
      </c>
      <c r="K184" s="1">
        <v>1.0309999999999999</v>
      </c>
      <c r="L184" s="1">
        <v>0.61899999999999999</v>
      </c>
      <c r="M184" s="4">
        <f t="shared" si="69"/>
        <v>26017200</v>
      </c>
      <c r="N184" s="4">
        <f t="shared" si="57"/>
        <v>32513615.999999996</v>
      </c>
      <c r="O184" s="4">
        <f t="shared" si="58"/>
        <v>19520784.000000004</v>
      </c>
      <c r="P184" s="30">
        <v>23790.806916338901</v>
      </c>
      <c r="Q184" s="30">
        <v>23406401.146664601</v>
      </c>
      <c r="R184" s="5">
        <v>0</v>
      </c>
      <c r="S184" s="9">
        <f t="shared" si="67"/>
        <v>0</v>
      </c>
      <c r="T184" s="9">
        <f t="shared" si="59"/>
        <v>0</v>
      </c>
      <c r="U184" s="9">
        <f t="shared" si="60"/>
        <v>0</v>
      </c>
      <c r="V184" s="5">
        <v>0</v>
      </c>
      <c r="W184" s="31">
        <f t="shared" si="63"/>
        <v>0</v>
      </c>
      <c r="X184" s="31">
        <f t="shared" si="64"/>
        <v>0</v>
      </c>
      <c r="Y184" s="31">
        <f t="shared" si="65"/>
        <v>0</v>
      </c>
      <c r="Z184" s="31"/>
      <c r="AA184" s="31"/>
      <c r="AB184" s="31"/>
      <c r="AC184" s="31"/>
      <c r="AD184" s="31"/>
      <c r="AE184" s="5">
        <v>0</v>
      </c>
      <c r="AF184" s="5">
        <v>0</v>
      </c>
      <c r="AG184" s="5">
        <v>0</v>
      </c>
      <c r="AH184" s="5">
        <v>0</v>
      </c>
      <c r="AI184" s="8">
        <f t="shared" si="49"/>
        <v>0</v>
      </c>
      <c r="AJ184" s="8">
        <f t="shared" si="50"/>
        <v>0</v>
      </c>
      <c r="AK184" s="8">
        <f t="shared" si="51"/>
        <v>0</v>
      </c>
      <c r="AL184" s="8">
        <f t="shared" si="52"/>
        <v>0</v>
      </c>
      <c r="AM184" s="5">
        <f t="shared" si="53"/>
        <v>0</v>
      </c>
      <c r="AN184" s="9">
        <f t="shared" si="68"/>
        <v>0</v>
      </c>
      <c r="AO184" s="9">
        <f t="shared" si="61"/>
        <v>0</v>
      </c>
      <c r="AP184" s="9">
        <f t="shared" si="62"/>
        <v>0</v>
      </c>
      <c r="AQ184" s="12"/>
      <c r="AR184" s="27"/>
    </row>
    <row r="185" spans="1:67" ht="32.85" customHeight="1" x14ac:dyDescent="0.25">
      <c r="A185" s="1">
        <v>31</v>
      </c>
      <c r="B185" s="2">
        <v>179</v>
      </c>
      <c r="C185" s="1">
        <v>100.869316634</v>
      </c>
      <c r="D185" s="1">
        <v>22</v>
      </c>
      <c r="E185" s="2" t="s">
        <v>60</v>
      </c>
      <c r="F185" s="14" t="s">
        <v>479</v>
      </c>
      <c r="G185" s="14" t="s">
        <v>485</v>
      </c>
      <c r="H185" s="15" t="s">
        <v>9</v>
      </c>
      <c r="I185" s="3" t="s">
        <v>2</v>
      </c>
      <c r="J185" s="1">
        <v>1.607</v>
      </c>
      <c r="K185" s="1">
        <v>2.0089999999999999</v>
      </c>
      <c r="L185" s="1">
        <v>1.2050000000000001</v>
      </c>
      <c r="M185" s="4">
        <f t="shared" si="69"/>
        <v>50678351.999999993</v>
      </c>
      <c r="N185" s="4">
        <f t="shared" si="57"/>
        <v>63355823.999999993</v>
      </c>
      <c r="O185" s="4">
        <f t="shared" si="58"/>
        <v>38000880.000000007</v>
      </c>
      <c r="P185" s="30">
        <v>52995.368031333703</v>
      </c>
      <c r="Q185" s="30">
        <v>100869316.563337</v>
      </c>
      <c r="R185" s="5">
        <v>72000</v>
      </c>
      <c r="S185" s="6">
        <f t="shared" si="67"/>
        <v>0.14207249675364347</v>
      </c>
      <c r="T185" s="6">
        <f t="shared" si="59"/>
        <v>0.11364385379945498</v>
      </c>
      <c r="U185" s="6">
        <f t="shared" si="60"/>
        <v>0.18946929650050207</v>
      </c>
      <c r="V185" s="5">
        <v>0</v>
      </c>
      <c r="W185" s="31">
        <f t="shared" si="63"/>
        <v>0</v>
      </c>
      <c r="X185" s="31">
        <f t="shared" si="64"/>
        <v>0</v>
      </c>
      <c r="Y185" s="31">
        <f t="shared" si="65"/>
        <v>0</v>
      </c>
      <c r="Z185" s="31"/>
      <c r="AA185" s="31"/>
      <c r="AB185" s="31"/>
      <c r="AC185" s="31"/>
      <c r="AD185" s="31"/>
      <c r="AE185" s="5">
        <v>0</v>
      </c>
      <c r="AF185" s="5">
        <v>0</v>
      </c>
      <c r="AG185" s="5">
        <v>0</v>
      </c>
      <c r="AH185" s="5">
        <v>0</v>
      </c>
      <c r="AI185" s="8">
        <f t="shared" si="49"/>
        <v>0</v>
      </c>
      <c r="AJ185" s="8">
        <f t="shared" si="50"/>
        <v>0</v>
      </c>
      <c r="AK185" s="8">
        <f t="shared" si="51"/>
        <v>0</v>
      </c>
      <c r="AL185" s="8">
        <f t="shared" si="52"/>
        <v>0</v>
      </c>
      <c r="AM185" s="5">
        <f t="shared" si="53"/>
        <v>72000</v>
      </c>
      <c r="AN185" s="9">
        <f t="shared" si="68"/>
        <v>0.14207249675364347</v>
      </c>
      <c r="AO185" s="9">
        <f t="shared" si="61"/>
        <v>0.11364385379945498</v>
      </c>
      <c r="AP185" s="9">
        <f t="shared" si="62"/>
        <v>0.18946929650050207</v>
      </c>
      <c r="AQ185" s="12"/>
      <c r="AR185" s="27"/>
    </row>
    <row r="186" spans="1:67" ht="32.85" customHeight="1" x14ac:dyDescent="0.25">
      <c r="A186" s="1">
        <v>32</v>
      </c>
      <c r="B186" s="2">
        <v>180</v>
      </c>
      <c r="C186" s="1">
        <v>193.86548175300001</v>
      </c>
      <c r="D186" s="1">
        <v>23</v>
      </c>
      <c r="E186" s="2" t="s">
        <v>54</v>
      </c>
      <c r="F186" s="14" t="s">
        <v>53</v>
      </c>
      <c r="G186" s="14" t="s">
        <v>486</v>
      </c>
      <c r="H186" s="15" t="s">
        <v>9</v>
      </c>
      <c r="I186" s="3" t="s">
        <v>2</v>
      </c>
      <c r="J186" s="1">
        <v>2.6760000000000002</v>
      </c>
      <c r="K186" s="1">
        <v>3.3450000000000002</v>
      </c>
      <c r="L186" s="1">
        <v>2.0070000000000001</v>
      </c>
      <c r="M186" s="4">
        <f t="shared" si="69"/>
        <v>84390336.000000015</v>
      </c>
      <c r="N186" s="4">
        <f t="shared" si="57"/>
        <v>105487920.00000001</v>
      </c>
      <c r="O186" s="4">
        <f t="shared" si="58"/>
        <v>63292751.999999993</v>
      </c>
      <c r="P186" s="30">
        <v>69035.443165341203</v>
      </c>
      <c r="Q186" s="30">
        <v>193865481.796179</v>
      </c>
      <c r="R186" s="5">
        <v>0</v>
      </c>
      <c r="S186" s="9">
        <f t="shared" si="67"/>
        <v>0</v>
      </c>
      <c r="T186" s="9">
        <f t="shared" si="59"/>
        <v>0</v>
      </c>
      <c r="U186" s="9">
        <f t="shared" si="60"/>
        <v>0</v>
      </c>
      <c r="V186" s="5">
        <v>0</v>
      </c>
      <c r="W186" s="31">
        <f t="shared" si="63"/>
        <v>0</v>
      </c>
      <c r="X186" s="31">
        <f t="shared" si="64"/>
        <v>0</v>
      </c>
      <c r="Y186" s="31">
        <f t="shared" si="65"/>
        <v>0</v>
      </c>
      <c r="Z186" s="31"/>
      <c r="AA186" s="31"/>
      <c r="AB186" s="31"/>
      <c r="AC186" s="31"/>
      <c r="AD186" s="31"/>
      <c r="AE186" s="5">
        <v>0</v>
      </c>
      <c r="AF186" s="5">
        <v>0</v>
      </c>
      <c r="AG186" s="5">
        <v>0</v>
      </c>
      <c r="AH186" s="5">
        <v>0</v>
      </c>
      <c r="AI186" s="8">
        <f t="shared" si="49"/>
        <v>0</v>
      </c>
      <c r="AJ186" s="8">
        <f t="shared" si="50"/>
        <v>0</v>
      </c>
      <c r="AK186" s="8">
        <f t="shared" si="51"/>
        <v>0</v>
      </c>
      <c r="AL186" s="8">
        <f t="shared" si="52"/>
        <v>0</v>
      </c>
      <c r="AM186" s="5">
        <f t="shared" si="53"/>
        <v>0</v>
      </c>
      <c r="AN186" s="9">
        <f t="shared" si="68"/>
        <v>0</v>
      </c>
      <c r="AO186" s="9">
        <f t="shared" si="61"/>
        <v>0</v>
      </c>
      <c r="AP186" s="9">
        <f t="shared" si="62"/>
        <v>0</v>
      </c>
      <c r="AQ186" s="12"/>
      <c r="AR186" s="27"/>
    </row>
    <row r="187" spans="1:67" ht="32.85" customHeight="1" x14ac:dyDescent="0.25">
      <c r="A187" s="1">
        <v>63</v>
      </c>
      <c r="B187" s="2">
        <v>181</v>
      </c>
      <c r="C187" s="1">
        <v>132.539893269</v>
      </c>
      <c r="D187" s="1">
        <v>5</v>
      </c>
      <c r="E187" s="2" t="s">
        <v>224</v>
      </c>
      <c r="F187" s="14" t="s">
        <v>487</v>
      </c>
      <c r="G187" s="14" t="s">
        <v>488</v>
      </c>
      <c r="H187" s="15" t="s">
        <v>1</v>
      </c>
      <c r="I187" s="3" t="s">
        <v>2</v>
      </c>
      <c r="J187" s="1"/>
      <c r="K187" s="1"/>
      <c r="L187" s="1"/>
      <c r="M187" s="4"/>
      <c r="N187" s="4"/>
      <c r="O187" s="4"/>
      <c r="P187" s="30">
        <v>133580.93803597</v>
      </c>
      <c r="Q187" s="30">
        <v>132539893.387972</v>
      </c>
      <c r="R187" s="5">
        <v>0</v>
      </c>
      <c r="S187" s="7"/>
      <c r="T187" s="7"/>
      <c r="U187" s="7"/>
      <c r="V187" s="5">
        <v>0</v>
      </c>
      <c r="W187" s="31"/>
      <c r="X187" s="31"/>
      <c r="Y187" s="31"/>
      <c r="Z187" s="31"/>
      <c r="AA187" s="31"/>
      <c r="AB187" s="31"/>
      <c r="AC187" s="31"/>
      <c r="AD187" s="31"/>
      <c r="AE187" s="5">
        <v>0</v>
      </c>
      <c r="AF187" s="5">
        <v>0</v>
      </c>
      <c r="AG187" s="5">
        <v>0</v>
      </c>
      <c r="AH187" s="5">
        <v>0</v>
      </c>
      <c r="AI187" s="8">
        <f t="shared" si="49"/>
        <v>0</v>
      </c>
      <c r="AJ187" s="8">
        <f t="shared" si="50"/>
        <v>0</v>
      </c>
      <c r="AK187" s="8">
        <f t="shared" si="51"/>
        <v>0</v>
      </c>
      <c r="AL187" s="8">
        <f t="shared" si="52"/>
        <v>0</v>
      </c>
      <c r="AM187" s="5">
        <f t="shared" si="53"/>
        <v>0</v>
      </c>
      <c r="AN187" s="9"/>
      <c r="AO187" s="9"/>
      <c r="AP187" s="9"/>
      <c r="AQ187" s="32" t="s">
        <v>602</v>
      </c>
      <c r="AR187" s="27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</row>
    <row r="188" spans="1:67" ht="32.85" customHeight="1" x14ac:dyDescent="0.25">
      <c r="A188" s="1">
        <v>64</v>
      </c>
      <c r="B188" s="2">
        <v>182</v>
      </c>
      <c r="C188" s="1">
        <v>572.1</v>
      </c>
      <c r="D188" s="1">
        <v>160</v>
      </c>
      <c r="E188" s="2" t="s">
        <v>198</v>
      </c>
      <c r="F188" s="14" t="s">
        <v>15</v>
      </c>
      <c r="G188" s="14" t="s">
        <v>489</v>
      </c>
      <c r="H188" s="15" t="s">
        <v>66</v>
      </c>
      <c r="I188" s="3" t="s">
        <v>17</v>
      </c>
      <c r="J188" s="1">
        <v>53.521999999999998</v>
      </c>
      <c r="K188" s="1">
        <v>66.903000000000006</v>
      </c>
      <c r="L188" s="1">
        <v>40.142000000000003</v>
      </c>
      <c r="M188" s="4">
        <f t="shared" ref="M188:M230" si="70">J188*60*60*24*365</f>
        <v>1687869792</v>
      </c>
      <c r="N188" s="4">
        <f t="shared" ref="N188:N230" si="71">K188*60*60*24*365</f>
        <v>2109853008</v>
      </c>
      <c r="O188" s="4">
        <f t="shared" ref="O188:O230" si="72">L188*60*60*24*365</f>
        <v>1265918112</v>
      </c>
      <c r="P188" s="30">
        <v>138379.179846324</v>
      </c>
      <c r="Q188" s="30">
        <v>572104856.09397399</v>
      </c>
      <c r="R188" s="5">
        <v>216020</v>
      </c>
      <c r="S188" s="6">
        <f t="shared" ref="S188:S230" si="73">100*R188/M188</f>
        <v>1.2798380599254188E-2</v>
      </c>
      <c r="T188" s="6">
        <f t="shared" ref="T188:T230" si="74">100*R188/N188</f>
        <v>1.0238627960379693E-2</v>
      </c>
      <c r="U188" s="6">
        <f t="shared" ref="U188:U230" si="75">100*R188/O188</f>
        <v>1.7064294913887765E-2</v>
      </c>
      <c r="V188" s="5">
        <v>1005917</v>
      </c>
      <c r="W188" s="31">
        <f t="shared" si="63"/>
        <v>5.9596836483936551E-2</v>
      </c>
      <c r="X188" s="31">
        <f t="shared" si="64"/>
        <v>4.7677112869277193E-2</v>
      </c>
      <c r="Y188" s="31">
        <f t="shared" si="65"/>
        <v>7.9461458878313296E-2</v>
      </c>
      <c r="Z188" s="31">
        <f>100*(R188-V188)/M188</f>
        <v>-4.6798455884682365E-2</v>
      </c>
      <c r="AA188" s="31"/>
      <c r="AB188" s="49">
        <f t="shared" ref="AB188:AB225" si="76">100*ABS((V188-R188))/N188</f>
        <v>3.74384849088975E-2</v>
      </c>
      <c r="AC188" s="31">
        <f>100*(R188-V188)/O188</f>
        <v>-6.2397163964425531E-2</v>
      </c>
      <c r="AD188" s="31"/>
      <c r="AE188" s="5">
        <v>0</v>
      </c>
      <c r="AF188" s="5">
        <v>0</v>
      </c>
      <c r="AG188" s="5">
        <v>300</v>
      </c>
      <c r="AH188" s="5">
        <v>0</v>
      </c>
      <c r="AI188" s="8">
        <f t="shared" si="49"/>
        <v>0</v>
      </c>
      <c r="AJ188" s="8">
        <f t="shared" si="50"/>
        <v>0</v>
      </c>
      <c r="AK188" s="8">
        <f t="shared" si="51"/>
        <v>300000</v>
      </c>
      <c r="AL188" s="8">
        <f t="shared" si="52"/>
        <v>0</v>
      </c>
      <c r="AM188" s="5">
        <f t="shared" si="53"/>
        <v>516020</v>
      </c>
      <c r="AN188" s="9">
        <f t="shared" ref="AN188:AN230" si="77">100*AM188/M188</f>
        <v>3.0572263479433134E-2</v>
      </c>
      <c r="AO188" s="9">
        <f t="shared" ref="AO188:AO230" si="78">100*AM188/N188</f>
        <v>2.4457627997940604E-2</v>
      </c>
      <c r="AP188" s="9">
        <f t="shared" ref="AP188:AP230" si="79">100*AM188/O188</f>
        <v>4.0762510237313046E-2</v>
      </c>
      <c r="AQ188" s="79" t="s">
        <v>602</v>
      </c>
      <c r="AR188" s="27"/>
    </row>
    <row r="189" spans="1:67" ht="32.85" customHeight="1" x14ac:dyDescent="0.25">
      <c r="A189" s="1">
        <v>65</v>
      </c>
      <c r="B189" s="2">
        <v>183</v>
      </c>
      <c r="C189" s="1">
        <v>423.02</v>
      </c>
      <c r="D189" s="1">
        <v>161</v>
      </c>
      <c r="E189" s="2" t="s">
        <v>143</v>
      </c>
      <c r="F189" s="14" t="s">
        <v>490</v>
      </c>
      <c r="G189" s="14" t="s">
        <v>491</v>
      </c>
      <c r="H189" s="15" t="s">
        <v>1</v>
      </c>
      <c r="I189" s="3" t="s">
        <v>17</v>
      </c>
      <c r="J189" s="1">
        <v>1.3720000000000001</v>
      </c>
      <c r="K189" s="1">
        <v>1.7150000000000001</v>
      </c>
      <c r="L189" s="1">
        <v>1.0289999999999999</v>
      </c>
      <c r="M189" s="4">
        <f t="shared" si="70"/>
        <v>43267392.000000007</v>
      </c>
      <c r="N189" s="4">
        <f t="shared" si="71"/>
        <v>54084240</v>
      </c>
      <c r="O189" s="4">
        <f t="shared" si="72"/>
        <v>32450543.999999996</v>
      </c>
      <c r="P189" s="30">
        <v>142229.51589028601</v>
      </c>
      <c r="Q189" s="30">
        <v>423021423.917907</v>
      </c>
      <c r="R189" s="5">
        <v>58080</v>
      </c>
      <c r="S189" s="6">
        <f t="shared" si="73"/>
        <v>0.13423503778549906</v>
      </c>
      <c r="T189" s="6">
        <f t="shared" si="74"/>
        <v>0.10738803022839925</v>
      </c>
      <c r="U189" s="6">
        <f t="shared" si="75"/>
        <v>0.17898005038066545</v>
      </c>
      <c r="V189" s="5">
        <v>0</v>
      </c>
      <c r="W189" s="31">
        <f t="shared" si="63"/>
        <v>0</v>
      </c>
      <c r="X189" s="31">
        <f t="shared" si="64"/>
        <v>0</v>
      </c>
      <c r="Y189" s="31">
        <f t="shared" si="65"/>
        <v>0</v>
      </c>
      <c r="Z189" s="31"/>
      <c r="AA189" s="31"/>
      <c r="AB189" s="31"/>
      <c r="AC189" s="31"/>
      <c r="AD189" s="31"/>
      <c r="AE189" s="5">
        <v>1356.28</v>
      </c>
      <c r="AF189" s="5">
        <v>10</v>
      </c>
      <c r="AG189" s="5">
        <v>341</v>
      </c>
      <c r="AH189" s="5">
        <v>0</v>
      </c>
      <c r="AI189" s="8">
        <f t="shared" si="49"/>
        <v>1356280</v>
      </c>
      <c r="AJ189" s="8">
        <f t="shared" si="50"/>
        <v>10000</v>
      </c>
      <c r="AK189" s="8">
        <f t="shared" si="51"/>
        <v>341000</v>
      </c>
      <c r="AL189" s="8">
        <f t="shared" si="52"/>
        <v>0</v>
      </c>
      <c r="AM189" s="5">
        <f t="shared" si="53"/>
        <v>1755360</v>
      </c>
      <c r="AN189" s="9">
        <f t="shared" si="77"/>
        <v>4.0570044064592565</v>
      </c>
      <c r="AO189" s="9">
        <f t="shared" si="78"/>
        <v>3.2456035251674056</v>
      </c>
      <c r="AP189" s="9">
        <f t="shared" si="79"/>
        <v>5.4093392086123435</v>
      </c>
      <c r="AQ189" s="12"/>
      <c r="AR189" s="27"/>
    </row>
    <row r="190" spans="1:67" ht="32.85" customHeight="1" x14ac:dyDescent="0.25">
      <c r="A190" s="1">
        <v>66</v>
      </c>
      <c r="B190" s="2">
        <v>184</v>
      </c>
      <c r="C190" s="1">
        <v>261.74</v>
      </c>
      <c r="D190" s="1">
        <v>162</v>
      </c>
      <c r="E190" s="2" t="s">
        <v>183</v>
      </c>
      <c r="F190" s="14" t="s">
        <v>492</v>
      </c>
      <c r="G190" s="14" t="s">
        <v>493</v>
      </c>
      <c r="H190" s="15" t="s">
        <v>1</v>
      </c>
      <c r="I190" s="3" t="s">
        <v>17</v>
      </c>
      <c r="J190" s="1">
        <v>0.752</v>
      </c>
      <c r="K190" s="1">
        <v>0.94</v>
      </c>
      <c r="L190" s="1">
        <v>0.56399999999999995</v>
      </c>
      <c r="M190" s="4">
        <f t="shared" si="70"/>
        <v>23715072</v>
      </c>
      <c r="N190" s="4">
        <f t="shared" si="71"/>
        <v>29643840</v>
      </c>
      <c r="O190" s="4">
        <f t="shared" si="72"/>
        <v>17786304</v>
      </c>
      <c r="P190" s="30">
        <v>92927.476845147801</v>
      </c>
      <c r="Q190" s="30">
        <v>261738433.33786201</v>
      </c>
      <c r="R190" s="5">
        <v>149160</v>
      </c>
      <c r="S190" s="6">
        <f t="shared" si="73"/>
        <v>0.62896709738009648</v>
      </c>
      <c r="T190" s="6">
        <f t="shared" si="74"/>
        <v>0.50317367790407719</v>
      </c>
      <c r="U190" s="6">
        <f t="shared" si="75"/>
        <v>0.83862279650679539</v>
      </c>
      <c r="V190" s="5">
        <v>0</v>
      </c>
      <c r="W190" s="31">
        <f t="shared" si="63"/>
        <v>0</v>
      </c>
      <c r="X190" s="31">
        <f t="shared" si="64"/>
        <v>0</v>
      </c>
      <c r="Y190" s="31">
        <f t="shared" si="65"/>
        <v>0</v>
      </c>
      <c r="Z190" s="31"/>
      <c r="AA190" s="31"/>
      <c r="AB190" s="31"/>
      <c r="AC190" s="31"/>
      <c r="AD190" s="31"/>
      <c r="AE190" s="5">
        <v>0</v>
      </c>
      <c r="AF190" s="5">
        <v>0</v>
      </c>
      <c r="AG190" s="5">
        <v>0</v>
      </c>
      <c r="AH190" s="5">
        <v>0</v>
      </c>
      <c r="AI190" s="8">
        <f t="shared" si="49"/>
        <v>0</v>
      </c>
      <c r="AJ190" s="8">
        <f t="shared" si="50"/>
        <v>0</v>
      </c>
      <c r="AK190" s="8">
        <f t="shared" si="51"/>
        <v>0</v>
      </c>
      <c r="AL190" s="8">
        <f t="shared" si="52"/>
        <v>0</v>
      </c>
      <c r="AM190" s="5">
        <f t="shared" si="53"/>
        <v>149160</v>
      </c>
      <c r="AN190" s="9">
        <f t="shared" si="77"/>
        <v>0.62896709738009648</v>
      </c>
      <c r="AO190" s="9">
        <f t="shared" si="78"/>
        <v>0.50317367790407719</v>
      </c>
      <c r="AP190" s="9">
        <f t="shared" si="79"/>
        <v>0.83862279650679539</v>
      </c>
      <c r="AQ190" s="12"/>
      <c r="AR190" s="27"/>
    </row>
    <row r="191" spans="1:67" ht="32.85" customHeight="1" x14ac:dyDescent="0.25">
      <c r="A191" s="1">
        <v>67</v>
      </c>
      <c r="B191" s="2">
        <v>185</v>
      </c>
      <c r="C191" s="1">
        <v>182.59</v>
      </c>
      <c r="D191" s="1">
        <v>163</v>
      </c>
      <c r="E191" s="2" t="s">
        <v>186</v>
      </c>
      <c r="F191" s="14" t="s">
        <v>15</v>
      </c>
      <c r="G191" s="14" t="s">
        <v>494</v>
      </c>
      <c r="H191" s="15" t="s">
        <v>66</v>
      </c>
      <c r="I191" s="3" t="s">
        <v>17</v>
      </c>
      <c r="J191" s="1">
        <v>43.021999999999998</v>
      </c>
      <c r="K191" s="1">
        <v>53.777000000000001</v>
      </c>
      <c r="L191" s="1">
        <v>32.267000000000003</v>
      </c>
      <c r="M191" s="4">
        <f t="shared" si="70"/>
        <v>1356741792</v>
      </c>
      <c r="N191" s="4">
        <f t="shared" si="71"/>
        <v>1695911472</v>
      </c>
      <c r="O191" s="4">
        <f t="shared" si="72"/>
        <v>1017572112.0000001</v>
      </c>
      <c r="P191" s="30">
        <v>68422.437220815104</v>
      </c>
      <c r="Q191" s="30">
        <v>182592327.05108601</v>
      </c>
      <c r="R191" s="5">
        <v>1239322</v>
      </c>
      <c r="S191" s="6">
        <f t="shared" si="73"/>
        <v>9.1345457721405551E-2</v>
      </c>
      <c r="T191" s="6">
        <f t="shared" si="74"/>
        <v>7.3077045615975403E-2</v>
      </c>
      <c r="U191" s="6">
        <f t="shared" si="75"/>
        <v>0.12179205634519197</v>
      </c>
      <c r="V191" s="5">
        <v>0</v>
      </c>
      <c r="W191" s="31">
        <f t="shared" si="63"/>
        <v>0</v>
      </c>
      <c r="X191" s="31">
        <f t="shared" si="64"/>
        <v>0</v>
      </c>
      <c r="Y191" s="31">
        <f t="shared" si="65"/>
        <v>0</v>
      </c>
      <c r="Z191" s="31"/>
      <c r="AA191" s="31"/>
      <c r="AB191" s="31"/>
      <c r="AC191" s="31"/>
      <c r="AD191" s="31"/>
      <c r="AE191" s="5">
        <v>100</v>
      </c>
      <c r="AF191" s="5">
        <v>0</v>
      </c>
      <c r="AG191" s="5">
        <v>0</v>
      </c>
      <c r="AH191" s="5">
        <v>0</v>
      </c>
      <c r="AI191" s="8">
        <f t="shared" si="49"/>
        <v>100000</v>
      </c>
      <c r="AJ191" s="8">
        <f t="shared" si="50"/>
        <v>0</v>
      </c>
      <c r="AK191" s="8">
        <f t="shared" si="51"/>
        <v>0</v>
      </c>
      <c r="AL191" s="8">
        <f t="shared" si="52"/>
        <v>0</v>
      </c>
      <c r="AM191" s="5">
        <f t="shared" si="53"/>
        <v>1339322</v>
      </c>
      <c r="AN191" s="9">
        <f t="shared" si="77"/>
        <v>9.8716056945933606E-2</v>
      </c>
      <c r="AO191" s="9">
        <f t="shared" si="78"/>
        <v>7.897357981902961E-2</v>
      </c>
      <c r="AP191" s="9">
        <f t="shared" si="79"/>
        <v>0.13161936969436125</v>
      </c>
      <c r="AQ191" s="12"/>
      <c r="AR191" s="27"/>
    </row>
    <row r="192" spans="1:67" ht="32.85" customHeight="1" x14ac:dyDescent="0.25">
      <c r="A192" s="1">
        <v>68</v>
      </c>
      <c r="B192" s="2">
        <v>186</v>
      </c>
      <c r="C192" s="1">
        <v>117.89</v>
      </c>
      <c r="D192" s="1">
        <v>164</v>
      </c>
      <c r="E192" s="2" t="s">
        <v>175</v>
      </c>
      <c r="F192" s="14" t="s">
        <v>15</v>
      </c>
      <c r="G192" s="14" t="s">
        <v>495</v>
      </c>
      <c r="H192" s="15" t="s">
        <v>66</v>
      </c>
      <c r="I192" s="3" t="s">
        <v>17</v>
      </c>
      <c r="J192" s="1">
        <v>24.109000000000002</v>
      </c>
      <c r="K192" s="1">
        <v>30.135999999999999</v>
      </c>
      <c r="L192" s="1">
        <v>18.082000000000001</v>
      </c>
      <c r="M192" s="4">
        <f t="shared" si="70"/>
        <v>760301424</v>
      </c>
      <c r="N192" s="4">
        <f t="shared" si="71"/>
        <v>950368896</v>
      </c>
      <c r="O192" s="4">
        <f t="shared" si="72"/>
        <v>570233952</v>
      </c>
      <c r="P192" s="30">
        <v>50942.552386749601</v>
      </c>
      <c r="Q192" s="30">
        <v>117892062.86007699</v>
      </c>
      <c r="R192" s="5">
        <v>0</v>
      </c>
      <c r="S192" s="9">
        <f t="shared" si="73"/>
        <v>0</v>
      </c>
      <c r="T192" s="9">
        <f t="shared" si="74"/>
        <v>0</v>
      </c>
      <c r="U192" s="9">
        <f t="shared" si="75"/>
        <v>0</v>
      </c>
      <c r="V192" s="5">
        <v>0</v>
      </c>
      <c r="W192" s="31">
        <f t="shared" si="63"/>
        <v>0</v>
      </c>
      <c r="X192" s="31">
        <f t="shared" si="64"/>
        <v>0</v>
      </c>
      <c r="Y192" s="31">
        <f t="shared" si="65"/>
        <v>0</v>
      </c>
      <c r="Z192" s="31"/>
      <c r="AA192" s="31"/>
      <c r="AB192" s="31"/>
      <c r="AC192" s="31"/>
      <c r="AD192" s="31"/>
      <c r="AE192" s="5">
        <v>0</v>
      </c>
      <c r="AF192" s="5">
        <v>0</v>
      </c>
      <c r="AG192" s="5">
        <v>0</v>
      </c>
      <c r="AH192" s="5">
        <v>0</v>
      </c>
      <c r="AI192" s="8">
        <f t="shared" si="49"/>
        <v>0</v>
      </c>
      <c r="AJ192" s="8">
        <f t="shared" si="50"/>
        <v>0</v>
      </c>
      <c r="AK192" s="8">
        <f t="shared" si="51"/>
        <v>0</v>
      </c>
      <c r="AL192" s="8">
        <f t="shared" si="52"/>
        <v>0</v>
      </c>
      <c r="AM192" s="5">
        <f t="shared" si="53"/>
        <v>0</v>
      </c>
      <c r="AN192" s="9">
        <f t="shared" si="77"/>
        <v>0</v>
      </c>
      <c r="AO192" s="9">
        <f t="shared" si="78"/>
        <v>0</v>
      </c>
      <c r="AP192" s="9">
        <f t="shared" si="79"/>
        <v>0</v>
      </c>
      <c r="AQ192" s="12"/>
      <c r="AR192" s="27"/>
    </row>
    <row r="193" spans="1:44" ht="32.85" customHeight="1" x14ac:dyDescent="0.25">
      <c r="A193" s="1">
        <v>71</v>
      </c>
      <c r="B193" s="2">
        <v>187</v>
      </c>
      <c r="C193" s="1">
        <v>89.07</v>
      </c>
      <c r="D193" s="1">
        <v>165</v>
      </c>
      <c r="E193" s="2" t="s">
        <v>225</v>
      </c>
      <c r="F193" s="14" t="s">
        <v>496</v>
      </c>
      <c r="G193" s="14" t="s">
        <v>497</v>
      </c>
      <c r="H193" s="15" t="s">
        <v>13</v>
      </c>
      <c r="I193" s="3" t="s">
        <v>17</v>
      </c>
      <c r="J193" s="1">
        <v>0.19500000000000001</v>
      </c>
      <c r="K193" s="1">
        <v>0.24399999999999999</v>
      </c>
      <c r="L193" s="1">
        <v>0.14599999999999999</v>
      </c>
      <c r="M193" s="4">
        <f t="shared" si="70"/>
        <v>6149520.0000000009</v>
      </c>
      <c r="N193" s="4">
        <f t="shared" si="71"/>
        <v>7694784.0000000009</v>
      </c>
      <c r="O193" s="4">
        <f t="shared" si="72"/>
        <v>4604256.0000000009</v>
      </c>
      <c r="P193" s="30">
        <v>45309.390602015199</v>
      </c>
      <c r="Q193" s="30">
        <v>89067661.507005706</v>
      </c>
      <c r="R193" s="5">
        <v>0</v>
      </c>
      <c r="S193" s="9">
        <f t="shared" si="73"/>
        <v>0</v>
      </c>
      <c r="T193" s="9">
        <f t="shared" si="74"/>
        <v>0</v>
      </c>
      <c r="U193" s="9">
        <f t="shared" si="75"/>
        <v>0</v>
      </c>
      <c r="V193" s="5">
        <v>0</v>
      </c>
      <c r="W193" s="31">
        <f t="shared" si="63"/>
        <v>0</v>
      </c>
      <c r="X193" s="31">
        <f t="shared" si="64"/>
        <v>0</v>
      </c>
      <c r="Y193" s="31">
        <f t="shared" si="65"/>
        <v>0</v>
      </c>
      <c r="Z193" s="31"/>
      <c r="AA193" s="31"/>
      <c r="AB193" s="31"/>
      <c r="AC193" s="31"/>
      <c r="AD193" s="31"/>
      <c r="AE193" s="5">
        <v>0</v>
      </c>
      <c r="AF193" s="5">
        <v>0</v>
      </c>
      <c r="AG193" s="5">
        <v>0</v>
      </c>
      <c r="AH193" s="5">
        <v>0</v>
      </c>
      <c r="AI193" s="8">
        <f t="shared" si="49"/>
        <v>0</v>
      </c>
      <c r="AJ193" s="8">
        <f t="shared" si="50"/>
        <v>0</v>
      </c>
      <c r="AK193" s="8">
        <f t="shared" si="51"/>
        <v>0</v>
      </c>
      <c r="AL193" s="8">
        <f t="shared" si="52"/>
        <v>0</v>
      </c>
      <c r="AM193" s="5">
        <f t="shared" si="53"/>
        <v>0</v>
      </c>
      <c r="AN193" s="9">
        <f t="shared" si="77"/>
        <v>0</v>
      </c>
      <c r="AO193" s="9">
        <f t="shared" si="78"/>
        <v>0</v>
      </c>
      <c r="AP193" s="9">
        <f t="shared" si="79"/>
        <v>0</v>
      </c>
      <c r="AQ193" s="12"/>
      <c r="AR193" s="27"/>
    </row>
    <row r="194" spans="1:44" ht="32.85" customHeight="1" x14ac:dyDescent="0.25">
      <c r="A194" s="1">
        <v>72</v>
      </c>
      <c r="B194" s="2">
        <v>188</v>
      </c>
      <c r="C194" s="1">
        <v>173.49</v>
      </c>
      <c r="D194" s="1">
        <v>166</v>
      </c>
      <c r="E194" s="2" t="s">
        <v>167</v>
      </c>
      <c r="F194" s="14" t="s">
        <v>498</v>
      </c>
      <c r="G194" s="14" t="s">
        <v>499</v>
      </c>
      <c r="H194" s="15" t="s">
        <v>13</v>
      </c>
      <c r="I194" s="3" t="s">
        <v>17</v>
      </c>
      <c r="J194" s="1">
        <v>0.44900000000000001</v>
      </c>
      <c r="K194" s="1">
        <v>0.56100000000000005</v>
      </c>
      <c r="L194" s="1">
        <v>0.33700000000000002</v>
      </c>
      <c r="M194" s="4">
        <f t="shared" si="70"/>
        <v>14159664.000000002</v>
      </c>
      <c r="N194" s="4">
        <f t="shared" si="71"/>
        <v>17691696</v>
      </c>
      <c r="O194" s="4">
        <f t="shared" si="72"/>
        <v>10627632.000000002</v>
      </c>
      <c r="P194" s="30">
        <v>99321.642386660795</v>
      </c>
      <c r="Q194" s="30">
        <v>173493018.27648699</v>
      </c>
      <c r="R194" s="5">
        <v>0</v>
      </c>
      <c r="S194" s="9">
        <f t="shared" si="73"/>
        <v>0</v>
      </c>
      <c r="T194" s="9">
        <f t="shared" si="74"/>
        <v>0</v>
      </c>
      <c r="U194" s="9">
        <f t="shared" si="75"/>
        <v>0</v>
      </c>
      <c r="V194" s="5">
        <v>0</v>
      </c>
      <c r="W194" s="31">
        <f t="shared" si="63"/>
        <v>0</v>
      </c>
      <c r="X194" s="31">
        <f t="shared" si="64"/>
        <v>0</v>
      </c>
      <c r="Y194" s="31">
        <f t="shared" si="65"/>
        <v>0</v>
      </c>
      <c r="Z194" s="31"/>
      <c r="AA194" s="31"/>
      <c r="AB194" s="31"/>
      <c r="AC194" s="31"/>
      <c r="AD194" s="31"/>
      <c r="AE194" s="5">
        <v>0</v>
      </c>
      <c r="AF194" s="5">
        <v>0</v>
      </c>
      <c r="AG194" s="5">
        <v>0</v>
      </c>
      <c r="AH194" s="5">
        <v>0</v>
      </c>
      <c r="AI194" s="8">
        <f t="shared" si="49"/>
        <v>0</v>
      </c>
      <c r="AJ194" s="8">
        <f t="shared" si="50"/>
        <v>0</v>
      </c>
      <c r="AK194" s="8">
        <f t="shared" si="51"/>
        <v>0</v>
      </c>
      <c r="AL194" s="8">
        <f t="shared" si="52"/>
        <v>0</v>
      </c>
      <c r="AM194" s="5">
        <f t="shared" si="53"/>
        <v>0</v>
      </c>
      <c r="AN194" s="9">
        <f t="shared" si="77"/>
        <v>0</v>
      </c>
      <c r="AO194" s="9">
        <f t="shared" si="78"/>
        <v>0</v>
      </c>
      <c r="AP194" s="9">
        <f t="shared" si="79"/>
        <v>0</v>
      </c>
      <c r="AQ194" s="12"/>
      <c r="AR194" s="27"/>
    </row>
    <row r="195" spans="1:44" ht="32.85" customHeight="1" x14ac:dyDescent="0.25">
      <c r="A195" s="1">
        <v>73</v>
      </c>
      <c r="B195" s="2">
        <v>189</v>
      </c>
      <c r="C195" s="1">
        <v>97.7</v>
      </c>
      <c r="D195" s="1">
        <v>167</v>
      </c>
      <c r="E195" s="2" t="s">
        <v>226</v>
      </c>
      <c r="F195" s="14" t="s">
        <v>500</v>
      </c>
      <c r="G195" s="14" t="s">
        <v>501</v>
      </c>
      <c r="H195" s="15" t="s">
        <v>13</v>
      </c>
      <c r="I195" s="3" t="s">
        <v>17</v>
      </c>
      <c r="J195" s="1">
        <v>0.219</v>
      </c>
      <c r="K195" s="1">
        <v>0.27400000000000002</v>
      </c>
      <c r="L195" s="1">
        <v>0.16400000000000001</v>
      </c>
      <c r="M195" s="4">
        <f t="shared" si="70"/>
        <v>6906384.0000000009</v>
      </c>
      <c r="N195" s="4">
        <f t="shared" si="71"/>
        <v>8640864</v>
      </c>
      <c r="O195" s="4">
        <f t="shared" si="72"/>
        <v>5171903.9999999991</v>
      </c>
      <c r="P195" s="30">
        <v>64562.894326493297</v>
      </c>
      <c r="Q195" s="30">
        <v>97703785.701845899</v>
      </c>
      <c r="R195" s="5">
        <v>0</v>
      </c>
      <c r="S195" s="9">
        <f t="shared" si="73"/>
        <v>0</v>
      </c>
      <c r="T195" s="9">
        <f t="shared" si="74"/>
        <v>0</v>
      </c>
      <c r="U195" s="9">
        <f t="shared" si="75"/>
        <v>0</v>
      </c>
      <c r="V195" s="5">
        <v>0</v>
      </c>
      <c r="W195" s="31">
        <f t="shared" si="63"/>
        <v>0</v>
      </c>
      <c r="X195" s="31">
        <f t="shared" si="64"/>
        <v>0</v>
      </c>
      <c r="Y195" s="31">
        <f t="shared" si="65"/>
        <v>0</v>
      </c>
      <c r="Z195" s="31"/>
      <c r="AA195" s="31"/>
      <c r="AB195" s="31"/>
      <c r="AC195" s="31"/>
      <c r="AD195" s="31"/>
      <c r="AE195" s="5">
        <v>0</v>
      </c>
      <c r="AF195" s="5">
        <v>0</v>
      </c>
      <c r="AG195" s="5">
        <v>0</v>
      </c>
      <c r="AH195" s="5">
        <v>0</v>
      </c>
      <c r="AI195" s="8">
        <f t="shared" si="49"/>
        <v>0</v>
      </c>
      <c r="AJ195" s="8">
        <f t="shared" si="50"/>
        <v>0</v>
      </c>
      <c r="AK195" s="8">
        <f t="shared" si="51"/>
        <v>0</v>
      </c>
      <c r="AL195" s="8">
        <f t="shared" si="52"/>
        <v>0</v>
      </c>
      <c r="AM195" s="5">
        <f t="shared" si="53"/>
        <v>0</v>
      </c>
      <c r="AN195" s="9">
        <f t="shared" si="77"/>
        <v>0</v>
      </c>
      <c r="AO195" s="9">
        <f t="shared" si="78"/>
        <v>0</v>
      </c>
      <c r="AP195" s="9">
        <f t="shared" si="79"/>
        <v>0</v>
      </c>
      <c r="AQ195" s="12"/>
      <c r="AR195" s="27"/>
    </row>
    <row r="196" spans="1:44" ht="32.85" customHeight="1" x14ac:dyDescent="0.25">
      <c r="A196" s="1">
        <v>74</v>
      </c>
      <c r="B196" s="2">
        <v>190</v>
      </c>
      <c r="C196" s="1">
        <v>105.31</v>
      </c>
      <c r="D196" s="1">
        <v>168</v>
      </c>
      <c r="E196" s="2" t="s">
        <v>64</v>
      </c>
      <c r="F196" s="14" t="s">
        <v>502</v>
      </c>
      <c r="G196" s="14" t="s">
        <v>503</v>
      </c>
      <c r="H196" s="15" t="s">
        <v>9</v>
      </c>
      <c r="I196" s="3" t="s">
        <v>17</v>
      </c>
      <c r="J196" s="1">
        <v>2.5920000000000001</v>
      </c>
      <c r="K196" s="1">
        <v>3.24</v>
      </c>
      <c r="L196" s="1">
        <v>1.944</v>
      </c>
      <c r="M196" s="4">
        <f t="shared" si="70"/>
        <v>81741312</v>
      </c>
      <c r="N196" s="4">
        <f t="shared" si="71"/>
        <v>102176640</v>
      </c>
      <c r="O196" s="4">
        <f t="shared" si="72"/>
        <v>61305983.999999993</v>
      </c>
      <c r="P196" s="30">
        <v>58256.503580617798</v>
      </c>
      <c r="Q196" s="30">
        <v>105308597.282144</v>
      </c>
      <c r="R196" s="5">
        <v>12000</v>
      </c>
      <c r="S196" s="6">
        <f t="shared" si="73"/>
        <v>1.4680459251742864E-2</v>
      </c>
      <c r="T196" s="6">
        <f t="shared" si="74"/>
        <v>1.1744367401394291E-2</v>
      </c>
      <c r="U196" s="6">
        <f t="shared" si="75"/>
        <v>1.9573945668990487E-2</v>
      </c>
      <c r="V196" s="5">
        <v>8541</v>
      </c>
      <c r="W196" s="31">
        <f t="shared" si="63"/>
        <v>1.0448816872427984E-2</v>
      </c>
      <c r="X196" s="31">
        <f t="shared" si="64"/>
        <v>8.3590534979423869E-3</v>
      </c>
      <c r="Y196" s="31">
        <f t="shared" si="65"/>
        <v>1.3931755829903979E-2</v>
      </c>
      <c r="Z196" s="31">
        <f>100*(R196-V196)/M196</f>
        <v>4.2316423793148806E-3</v>
      </c>
      <c r="AA196" s="35" t="s">
        <v>639</v>
      </c>
      <c r="AB196" s="49">
        <f t="shared" si="76"/>
        <v>3.3853139034519045E-3</v>
      </c>
      <c r="AC196" s="31">
        <f>100*(R196-V196)/O196</f>
        <v>5.6421898390865083E-3</v>
      </c>
      <c r="AD196" s="35" t="s">
        <v>639</v>
      </c>
      <c r="AE196" s="5">
        <v>0</v>
      </c>
      <c r="AF196" s="5">
        <v>0</v>
      </c>
      <c r="AG196" s="5">
        <v>0</v>
      </c>
      <c r="AH196" s="5">
        <v>0</v>
      </c>
      <c r="AI196" s="8">
        <f t="shared" si="49"/>
        <v>0</v>
      </c>
      <c r="AJ196" s="8">
        <f t="shared" si="50"/>
        <v>0</v>
      </c>
      <c r="AK196" s="8">
        <f t="shared" si="51"/>
        <v>0</v>
      </c>
      <c r="AL196" s="8">
        <f t="shared" si="52"/>
        <v>0</v>
      </c>
      <c r="AM196" s="5">
        <f t="shared" si="53"/>
        <v>12000</v>
      </c>
      <c r="AN196" s="9">
        <f t="shared" si="77"/>
        <v>1.4680459251742864E-2</v>
      </c>
      <c r="AO196" s="9">
        <f t="shared" si="78"/>
        <v>1.1744367401394291E-2</v>
      </c>
      <c r="AP196" s="9">
        <f t="shared" si="79"/>
        <v>1.9573945668990487E-2</v>
      </c>
      <c r="AQ196" s="12"/>
      <c r="AR196" s="27"/>
    </row>
    <row r="197" spans="1:44" ht="32.85" customHeight="1" x14ac:dyDescent="0.25">
      <c r="A197" s="1">
        <v>75</v>
      </c>
      <c r="B197" s="2">
        <v>191</v>
      </c>
      <c r="C197" s="1">
        <v>84.32</v>
      </c>
      <c r="D197" s="1">
        <v>169</v>
      </c>
      <c r="E197" s="2" t="s">
        <v>146</v>
      </c>
      <c r="F197" s="14" t="s">
        <v>14</v>
      </c>
      <c r="G197" s="14" t="s">
        <v>504</v>
      </c>
      <c r="H197" s="15" t="s">
        <v>9</v>
      </c>
      <c r="I197" s="3" t="s">
        <v>17</v>
      </c>
      <c r="J197" s="1">
        <v>2.8319999999999999</v>
      </c>
      <c r="K197" s="1">
        <v>3.54</v>
      </c>
      <c r="L197" s="1">
        <v>2.1240000000000001</v>
      </c>
      <c r="M197" s="4">
        <f t="shared" si="70"/>
        <v>89309952</v>
      </c>
      <c r="N197" s="4">
        <f t="shared" si="71"/>
        <v>111637440</v>
      </c>
      <c r="O197" s="4">
        <f t="shared" si="72"/>
        <v>66982464</v>
      </c>
      <c r="P197" s="30">
        <v>59072.377616496997</v>
      </c>
      <c r="Q197" s="30">
        <v>84319989.926174507</v>
      </c>
      <c r="R197" s="5">
        <v>0</v>
      </c>
      <c r="S197" s="9">
        <f t="shared" si="73"/>
        <v>0</v>
      </c>
      <c r="T197" s="9">
        <f t="shared" si="74"/>
        <v>0</v>
      </c>
      <c r="U197" s="9">
        <f t="shared" si="75"/>
        <v>0</v>
      </c>
      <c r="V197" s="5">
        <v>0</v>
      </c>
      <c r="W197" s="31">
        <f t="shared" si="63"/>
        <v>0</v>
      </c>
      <c r="X197" s="31">
        <f t="shared" si="64"/>
        <v>0</v>
      </c>
      <c r="Y197" s="31">
        <f t="shared" si="65"/>
        <v>0</v>
      </c>
      <c r="Z197" s="31"/>
      <c r="AA197" s="31"/>
      <c r="AB197" s="31"/>
      <c r="AC197" s="31"/>
      <c r="AD197" s="31"/>
      <c r="AE197" s="5">
        <v>0</v>
      </c>
      <c r="AF197" s="5">
        <v>0</v>
      </c>
      <c r="AG197" s="5">
        <v>0</v>
      </c>
      <c r="AH197" s="5">
        <v>0</v>
      </c>
      <c r="AI197" s="8">
        <f t="shared" si="49"/>
        <v>0</v>
      </c>
      <c r="AJ197" s="8">
        <f t="shared" si="50"/>
        <v>0</v>
      </c>
      <c r="AK197" s="8">
        <f t="shared" si="51"/>
        <v>0</v>
      </c>
      <c r="AL197" s="8">
        <f t="shared" si="52"/>
        <v>0</v>
      </c>
      <c r="AM197" s="5">
        <f t="shared" si="53"/>
        <v>0</v>
      </c>
      <c r="AN197" s="9">
        <f t="shared" si="77"/>
        <v>0</v>
      </c>
      <c r="AO197" s="9">
        <f t="shared" si="78"/>
        <v>0</v>
      </c>
      <c r="AP197" s="9">
        <f t="shared" si="79"/>
        <v>0</v>
      </c>
      <c r="AQ197" s="12"/>
      <c r="AR197" s="27"/>
    </row>
    <row r="198" spans="1:44" ht="32.85" customHeight="1" x14ac:dyDescent="0.25">
      <c r="A198" s="1">
        <v>76</v>
      </c>
      <c r="B198" s="2">
        <v>192</v>
      </c>
      <c r="C198" s="1">
        <v>174.33</v>
      </c>
      <c r="D198" s="1">
        <v>170</v>
      </c>
      <c r="E198" s="2" t="s">
        <v>91</v>
      </c>
      <c r="F198" s="14" t="s">
        <v>14</v>
      </c>
      <c r="G198" s="14" t="s">
        <v>505</v>
      </c>
      <c r="H198" s="15" t="s">
        <v>13</v>
      </c>
      <c r="I198" s="3" t="s">
        <v>17</v>
      </c>
      <c r="J198" s="1">
        <v>9.0980000000000008</v>
      </c>
      <c r="K198" s="1">
        <v>11.372999999999999</v>
      </c>
      <c r="L198" s="1">
        <v>6.8239999999999998</v>
      </c>
      <c r="M198" s="4">
        <f t="shared" si="70"/>
        <v>286914528</v>
      </c>
      <c r="N198" s="4">
        <f t="shared" si="71"/>
        <v>358658928</v>
      </c>
      <c r="O198" s="4">
        <f t="shared" si="72"/>
        <v>215201664.00000003</v>
      </c>
      <c r="P198" s="30">
        <v>82750.043826141598</v>
      </c>
      <c r="Q198" s="30">
        <v>174326909.17851901</v>
      </c>
      <c r="R198" s="5">
        <v>0</v>
      </c>
      <c r="S198" s="9">
        <f t="shared" si="73"/>
        <v>0</v>
      </c>
      <c r="T198" s="9">
        <f t="shared" si="74"/>
        <v>0</v>
      </c>
      <c r="U198" s="9">
        <f t="shared" si="75"/>
        <v>0</v>
      </c>
      <c r="V198" s="5">
        <v>3805125</v>
      </c>
      <c r="W198" s="31">
        <f t="shared" si="63"/>
        <v>1.3262224909015412</v>
      </c>
      <c r="X198" s="31">
        <f t="shared" si="64"/>
        <v>1.0609313481247009</v>
      </c>
      <c r="Y198" s="31">
        <f t="shared" si="65"/>
        <v>1.768167090009118</v>
      </c>
      <c r="Z198" s="31"/>
      <c r="AA198" s="31"/>
      <c r="AB198" s="31"/>
      <c r="AC198" s="31"/>
      <c r="AD198" s="31"/>
      <c r="AE198" s="5">
        <v>168</v>
      </c>
      <c r="AF198" s="5">
        <v>0</v>
      </c>
      <c r="AG198" s="5">
        <v>600</v>
      </c>
      <c r="AH198" s="5">
        <v>0</v>
      </c>
      <c r="AI198" s="8">
        <f t="shared" si="49"/>
        <v>168000</v>
      </c>
      <c r="AJ198" s="8">
        <f t="shared" si="50"/>
        <v>0</v>
      </c>
      <c r="AK198" s="8">
        <f t="shared" si="51"/>
        <v>600000</v>
      </c>
      <c r="AL198" s="8">
        <f t="shared" si="52"/>
        <v>0</v>
      </c>
      <c r="AM198" s="5">
        <f t="shared" si="53"/>
        <v>768000</v>
      </c>
      <c r="AN198" s="9">
        <f t="shared" si="77"/>
        <v>0.26767553576094971</v>
      </c>
      <c r="AO198" s="9">
        <f t="shared" si="78"/>
        <v>0.21413101418738417</v>
      </c>
      <c r="AP198" s="9">
        <f t="shared" si="79"/>
        <v>0.35687456394389211</v>
      </c>
      <c r="AQ198" s="12"/>
      <c r="AR198" s="27"/>
    </row>
    <row r="199" spans="1:44" ht="32.85" customHeight="1" x14ac:dyDescent="0.25">
      <c r="A199" s="1">
        <v>77</v>
      </c>
      <c r="B199" s="2">
        <v>193</v>
      </c>
      <c r="C199" s="1">
        <v>78.03</v>
      </c>
      <c r="D199" s="1">
        <v>171</v>
      </c>
      <c r="E199" s="2" t="s">
        <v>227</v>
      </c>
      <c r="F199" s="14" t="s">
        <v>506</v>
      </c>
      <c r="G199" s="14" t="s">
        <v>507</v>
      </c>
      <c r="H199" s="15" t="s">
        <v>13</v>
      </c>
      <c r="I199" s="3" t="s">
        <v>17</v>
      </c>
      <c r="J199" s="1">
        <v>0.34300000000000003</v>
      </c>
      <c r="K199" s="1">
        <v>0.42899999999999999</v>
      </c>
      <c r="L199" s="1">
        <v>0.25700000000000001</v>
      </c>
      <c r="M199" s="4">
        <f t="shared" si="70"/>
        <v>10816848.000000002</v>
      </c>
      <c r="N199" s="4">
        <f t="shared" si="71"/>
        <v>13528944</v>
      </c>
      <c r="O199" s="4">
        <f t="shared" si="72"/>
        <v>8104752.0000000009</v>
      </c>
      <c r="P199" s="30">
        <v>47195.075574839197</v>
      </c>
      <c r="Q199" s="30">
        <v>78025560.984674096</v>
      </c>
      <c r="R199" s="5">
        <v>0</v>
      </c>
      <c r="S199" s="9">
        <f t="shared" si="73"/>
        <v>0</v>
      </c>
      <c r="T199" s="9">
        <f t="shared" si="74"/>
        <v>0</v>
      </c>
      <c r="U199" s="9">
        <f t="shared" si="75"/>
        <v>0</v>
      </c>
      <c r="V199" s="5">
        <v>0</v>
      </c>
      <c r="W199" s="31">
        <f t="shared" si="63"/>
        <v>0</v>
      </c>
      <c r="X199" s="31">
        <f t="shared" si="64"/>
        <v>0</v>
      </c>
      <c r="Y199" s="31">
        <f t="shared" si="65"/>
        <v>0</v>
      </c>
      <c r="Z199" s="31"/>
      <c r="AA199" s="31"/>
      <c r="AB199" s="31"/>
      <c r="AC199" s="31"/>
      <c r="AD199" s="31"/>
      <c r="AE199" s="5">
        <v>0</v>
      </c>
      <c r="AF199" s="5">
        <v>0</v>
      </c>
      <c r="AG199" s="5">
        <v>0</v>
      </c>
      <c r="AH199" s="5">
        <v>0</v>
      </c>
      <c r="AI199" s="8">
        <f t="shared" ref="AI199:AI230" si="80">AE199*1000</f>
        <v>0</v>
      </c>
      <c r="AJ199" s="8">
        <f t="shared" ref="AJ199:AJ230" si="81">AF199*1000</f>
        <v>0</v>
      </c>
      <c r="AK199" s="8">
        <f t="shared" ref="AK199:AK230" si="82">AG199*1000</f>
        <v>0</v>
      </c>
      <c r="AL199" s="8">
        <f t="shared" ref="AL199:AL230" si="83">AH199*1000</f>
        <v>0</v>
      </c>
      <c r="AM199" s="5">
        <f t="shared" ref="AM199:AM230" si="84">R199+AI199+AK199</f>
        <v>0</v>
      </c>
      <c r="AN199" s="9">
        <f t="shared" si="77"/>
        <v>0</v>
      </c>
      <c r="AO199" s="9">
        <f t="shared" si="78"/>
        <v>0</v>
      </c>
      <c r="AP199" s="9">
        <f t="shared" si="79"/>
        <v>0</v>
      </c>
      <c r="AQ199" s="12"/>
      <c r="AR199" s="27"/>
    </row>
    <row r="200" spans="1:44" ht="32.85" customHeight="1" x14ac:dyDescent="0.25">
      <c r="A200" s="1">
        <v>78</v>
      </c>
      <c r="B200" s="2">
        <v>194</v>
      </c>
      <c r="C200" s="1">
        <v>395.34</v>
      </c>
      <c r="D200" s="1">
        <v>172</v>
      </c>
      <c r="E200" s="2" t="s">
        <v>139</v>
      </c>
      <c r="F200" s="14" t="s">
        <v>14</v>
      </c>
      <c r="G200" s="14" t="s">
        <v>508</v>
      </c>
      <c r="H200" s="15" t="s">
        <v>66</v>
      </c>
      <c r="I200" s="3" t="s">
        <v>17</v>
      </c>
      <c r="J200" s="1">
        <v>8.9079999999999995</v>
      </c>
      <c r="K200" s="1">
        <v>11.135</v>
      </c>
      <c r="L200" s="1">
        <v>6.681</v>
      </c>
      <c r="M200" s="4">
        <f t="shared" si="70"/>
        <v>280922688</v>
      </c>
      <c r="N200" s="4">
        <f t="shared" si="71"/>
        <v>351153360</v>
      </c>
      <c r="O200" s="4">
        <f t="shared" si="72"/>
        <v>210692016</v>
      </c>
      <c r="P200" s="30">
        <v>116264.006674074</v>
      </c>
      <c r="Q200" s="30">
        <v>395340170.063272</v>
      </c>
      <c r="R200" s="5">
        <v>34528182.857142858</v>
      </c>
      <c r="S200" s="6">
        <f t="shared" si="73"/>
        <v>12.290991198668459</v>
      </c>
      <c r="T200" s="6">
        <f t="shared" si="74"/>
        <v>9.8327929589347676</v>
      </c>
      <c r="U200" s="6">
        <f t="shared" si="75"/>
        <v>16.38798826489128</v>
      </c>
      <c r="V200" s="5">
        <v>520000</v>
      </c>
      <c r="W200" s="31">
        <f t="shared" si="63"/>
        <v>0.18510430884101464</v>
      </c>
      <c r="X200" s="31">
        <f t="shared" si="64"/>
        <v>0.14808344707281171</v>
      </c>
      <c r="Y200" s="31">
        <f t="shared" si="65"/>
        <v>0.24680574512135287</v>
      </c>
      <c r="Z200" s="31">
        <f>100*(R200-V200)/M200</f>
        <v>12.105886889827445</v>
      </c>
      <c r="AA200" s="35" t="s">
        <v>640</v>
      </c>
      <c r="AB200" s="50">
        <f t="shared" si="76"/>
        <v>9.6847095118619571</v>
      </c>
      <c r="AC200" s="31">
        <f>100*(R200-V200)/O200</f>
        <v>16.141182519769927</v>
      </c>
      <c r="AD200" s="35" t="s">
        <v>640</v>
      </c>
      <c r="AE200" s="5">
        <v>30</v>
      </c>
      <c r="AF200" s="5">
        <v>0</v>
      </c>
      <c r="AG200" s="5">
        <v>0</v>
      </c>
      <c r="AH200" s="5">
        <v>0</v>
      </c>
      <c r="AI200" s="8">
        <f t="shared" si="80"/>
        <v>30000</v>
      </c>
      <c r="AJ200" s="8">
        <f t="shared" si="81"/>
        <v>0</v>
      </c>
      <c r="AK200" s="8">
        <f t="shared" si="82"/>
        <v>0</v>
      </c>
      <c r="AL200" s="8">
        <f t="shared" si="83"/>
        <v>0</v>
      </c>
      <c r="AM200" s="5">
        <f t="shared" si="84"/>
        <v>34558182.857142858</v>
      </c>
      <c r="AN200" s="9">
        <f t="shared" si="77"/>
        <v>12.301670293409288</v>
      </c>
      <c r="AO200" s="9">
        <f t="shared" si="78"/>
        <v>9.8413362347274305</v>
      </c>
      <c r="AP200" s="9">
        <f t="shared" si="79"/>
        <v>16.402227057879049</v>
      </c>
      <c r="AQ200" s="12"/>
      <c r="AR200" s="27"/>
    </row>
    <row r="201" spans="1:44" ht="32.85" customHeight="1" x14ac:dyDescent="0.25">
      <c r="A201" s="1">
        <v>79</v>
      </c>
      <c r="B201" s="2">
        <v>195</v>
      </c>
      <c r="C201" s="1">
        <v>85.37</v>
      </c>
      <c r="D201" s="1">
        <v>173</v>
      </c>
      <c r="E201" s="2" t="s">
        <v>16</v>
      </c>
      <c r="F201" s="14" t="s">
        <v>502</v>
      </c>
      <c r="G201" s="14" t="s">
        <v>509</v>
      </c>
      <c r="H201" s="15" t="s">
        <v>13</v>
      </c>
      <c r="I201" s="3" t="s">
        <v>17</v>
      </c>
      <c r="J201" s="1">
        <v>4.734</v>
      </c>
      <c r="K201" s="1">
        <v>5.9180000000000001</v>
      </c>
      <c r="L201" s="1">
        <v>3.5510000000000002</v>
      </c>
      <c r="M201" s="4">
        <f t="shared" si="70"/>
        <v>149291424</v>
      </c>
      <c r="N201" s="4">
        <f t="shared" si="71"/>
        <v>186630047.99999997</v>
      </c>
      <c r="O201" s="4">
        <f t="shared" si="72"/>
        <v>111984336.00000001</v>
      </c>
      <c r="P201" s="30">
        <v>43785.421335321502</v>
      </c>
      <c r="Q201" s="30">
        <v>85373376.752502397</v>
      </c>
      <c r="R201" s="5">
        <v>1011428.5714285715</v>
      </c>
      <c r="S201" s="6">
        <f t="shared" si="73"/>
        <v>0.67748604998809003</v>
      </c>
      <c r="T201" s="6">
        <f t="shared" si="74"/>
        <v>0.54194304843589369</v>
      </c>
      <c r="U201" s="6">
        <f t="shared" si="75"/>
        <v>0.90318754171884486</v>
      </c>
      <c r="V201" s="5">
        <v>0</v>
      </c>
      <c r="W201" s="31">
        <f t="shared" si="63"/>
        <v>0</v>
      </c>
      <c r="X201" s="31">
        <f t="shared" si="64"/>
        <v>0</v>
      </c>
      <c r="Y201" s="31">
        <f t="shared" si="65"/>
        <v>0</v>
      </c>
      <c r="Z201" s="31"/>
      <c r="AA201" s="31"/>
      <c r="AB201" s="31"/>
      <c r="AC201" s="31"/>
      <c r="AD201" s="31"/>
      <c r="AE201" s="5">
        <v>0</v>
      </c>
      <c r="AF201" s="5">
        <v>0</v>
      </c>
      <c r="AG201" s="5">
        <v>0</v>
      </c>
      <c r="AH201" s="5">
        <v>0</v>
      </c>
      <c r="AI201" s="8">
        <f t="shared" si="80"/>
        <v>0</v>
      </c>
      <c r="AJ201" s="8">
        <f t="shared" si="81"/>
        <v>0</v>
      </c>
      <c r="AK201" s="8">
        <f t="shared" si="82"/>
        <v>0</v>
      </c>
      <c r="AL201" s="8">
        <f t="shared" si="83"/>
        <v>0</v>
      </c>
      <c r="AM201" s="5">
        <f t="shared" si="84"/>
        <v>1011428.5714285715</v>
      </c>
      <c r="AN201" s="9">
        <f t="shared" si="77"/>
        <v>0.67748604998809003</v>
      </c>
      <c r="AO201" s="9">
        <f t="shared" si="78"/>
        <v>0.54194304843589369</v>
      </c>
      <c r="AP201" s="9">
        <f t="shared" si="79"/>
        <v>0.90318754171884486</v>
      </c>
      <c r="AQ201" s="12"/>
      <c r="AR201" s="27"/>
    </row>
    <row r="202" spans="1:44" ht="32.85" customHeight="1" x14ac:dyDescent="0.25">
      <c r="A202" s="1">
        <v>80</v>
      </c>
      <c r="B202" s="2">
        <v>196</v>
      </c>
      <c r="C202" s="1">
        <v>60.27</v>
      </c>
      <c r="D202" s="1">
        <v>174</v>
      </c>
      <c r="E202" s="2" t="s">
        <v>33</v>
      </c>
      <c r="F202" s="14" t="s">
        <v>502</v>
      </c>
      <c r="G202" s="14" t="s">
        <v>510</v>
      </c>
      <c r="H202" s="15" t="s">
        <v>9</v>
      </c>
      <c r="I202" s="3" t="s">
        <v>17</v>
      </c>
      <c r="J202" s="1">
        <v>1.1559999999999999</v>
      </c>
      <c r="K202" s="1">
        <v>1.4450000000000001</v>
      </c>
      <c r="L202" s="1">
        <v>0.86699999999999999</v>
      </c>
      <c r="M202" s="4">
        <f t="shared" si="70"/>
        <v>36455616</v>
      </c>
      <c r="N202" s="4">
        <f t="shared" si="71"/>
        <v>45569520</v>
      </c>
      <c r="O202" s="4">
        <f t="shared" si="72"/>
        <v>27341711.999999996</v>
      </c>
      <c r="P202" s="30">
        <v>36084.186502915902</v>
      </c>
      <c r="Q202" s="30">
        <v>60269726.296467498</v>
      </c>
      <c r="R202" s="5">
        <v>5678305</v>
      </c>
      <c r="S202" s="6">
        <f t="shared" si="73"/>
        <v>15.575940343457644</v>
      </c>
      <c r="T202" s="6">
        <f t="shared" si="74"/>
        <v>12.460752274766115</v>
      </c>
      <c r="U202" s="6">
        <f t="shared" si="75"/>
        <v>20.767920457943529</v>
      </c>
      <c r="V202" s="5">
        <v>0</v>
      </c>
      <c r="W202" s="31">
        <f t="shared" si="63"/>
        <v>0</v>
      </c>
      <c r="X202" s="31">
        <f t="shared" si="64"/>
        <v>0</v>
      </c>
      <c r="Y202" s="31">
        <f t="shared" si="65"/>
        <v>0</v>
      </c>
      <c r="Z202" s="31"/>
      <c r="AA202" s="31"/>
      <c r="AB202" s="31"/>
      <c r="AC202" s="31"/>
      <c r="AD202" s="31"/>
      <c r="AE202" s="5">
        <v>0</v>
      </c>
      <c r="AF202" s="5">
        <v>0</v>
      </c>
      <c r="AG202" s="5">
        <v>0</v>
      </c>
      <c r="AH202" s="5">
        <v>0</v>
      </c>
      <c r="AI202" s="8">
        <f t="shared" si="80"/>
        <v>0</v>
      </c>
      <c r="AJ202" s="8">
        <f t="shared" si="81"/>
        <v>0</v>
      </c>
      <c r="AK202" s="8">
        <f t="shared" si="82"/>
        <v>0</v>
      </c>
      <c r="AL202" s="8">
        <f t="shared" si="83"/>
        <v>0</v>
      </c>
      <c r="AM202" s="5">
        <f t="shared" si="84"/>
        <v>5678305</v>
      </c>
      <c r="AN202" s="9">
        <f t="shared" si="77"/>
        <v>15.575940343457644</v>
      </c>
      <c r="AO202" s="9">
        <f t="shared" si="78"/>
        <v>12.460752274766115</v>
      </c>
      <c r="AP202" s="9">
        <f t="shared" si="79"/>
        <v>20.767920457943529</v>
      </c>
      <c r="AQ202" s="12"/>
      <c r="AR202" s="27"/>
    </row>
    <row r="203" spans="1:44" ht="32.85" customHeight="1" x14ac:dyDescent="0.25">
      <c r="A203" s="1">
        <v>81</v>
      </c>
      <c r="B203" s="2">
        <v>197</v>
      </c>
      <c r="C203" s="1">
        <v>29.2</v>
      </c>
      <c r="D203" s="1">
        <v>175</v>
      </c>
      <c r="E203" s="2" t="s">
        <v>208</v>
      </c>
      <c r="F203" s="14" t="s">
        <v>315</v>
      </c>
      <c r="G203" s="14" t="s">
        <v>311</v>
      </c>
      <c r="H203" s="15" t="s">
        <v>9</v>
      </c>
      <c r="I203" s="3" t="s">
        <v>17</v>
      </c>
      <c r="J203" s="1">
        <v>0.64800000000000002</v>
      </c>
      <c r="K203" s="1">
        <v>0.81</v>
      </c>
      <c r="L203" s="1">
        <v>0.48599999999999999</v>
      </c>
      <c r="M203" s="4">
        <f t="shared" si="70"/>
        <v>20435328</v>
      </c>
      <c r="N203" s="4">
        <f t="shared" si="71"/>
        <v>25544160</v>
      </c>
      <c r="O203" s="4">
        <f t="shared" si="72"/>
        <v>15326495.999999998</v>
      </c>
      <c r="P203" s="30">
        <v>26919.088549706699</v>
      </c>
      <c r="Q203" s="30">
        <v>29201390.0140718</v>
      </c>
      <c r="R203" s="5">
        <v>2680560</v>
      </c>
      <c r="S203" s="6">
        <f t="shared" si="73"/>
        <v>13.117283950617283</v>
      </c>
      <c r="T203" s="6">
        <f t="shared" si="74"/>
        <v>10.493827160493828</v>
      </c>
      <c r="U203" s="6">
        <f t="shared" si="75"/>
        <v>17.489711934156382</v>
      </c>
      <c r="V203" s="5">
        <v>0</v>
      </c>
      <c r="W203" s="31">
        <f t="shared" si="63"/>
        <v>0</v>
      </c>
      <c r="X203" s="31">
        <f t="shared" si="64"/>
        <v>0</v>
      </c>
      <c r="Y203" s="31">
        <f t="shared" si="65"/>
        <v>0</v>
      </c>
      <c r="Z203" s="31"/>
      <c r="AA203" s="31"/>
      <c r="AB203" s="31"/>
      <c r="AC203" s="31"/>
      <c r="AD203" s="31"/>
      <c r="AE203" s="5">
        <v>0</v>
      </c>
      <c r="AF203" s="5">
        <v>0</v>
      </c>
      <c r="AG203" s="5">
        <v>0</v>
      </c>
      <c r="AH203" s="5">
        <v>0</v>
      </c>
      <c r="AI203" s="8">
        <f t="shared" si="80"/>
        <v>0</v>
      </c>
      <c r="AJ203" s="8">
        <f t="shared" si="81"/>
        <v>0</v>
      </c>
      <c r="AK203" s="8">
        <f t="shared" si="82"/>
        <v>0</v>
      </c>
      <c r="AL203" s="8">
        <f t="shared" si="83"/>
        <v>0</v>
      </c>
      <c r="AM203" s="5">
        <f t="shared" si="84"/>
        <v>2680560</v>
      </c>
      <c r="AN203" s="9">
        <f t="shared" si="77"/>
        <v>13.117283950617283</v>
      </c>
      <c r="AO203" s="9">
        <f t="shared" si="78"/>
        <v>10.493827160493828</v>
      </c>
      <c r="AP203" s="9">
        <f t="shared" si="79"/>
        <v>17.489711934156382</v>
      </c>
      <c r="AQ203" s="12"/>
      <c r="AR203" s="27"/>
    </row>
    <row r="204" spans="1:44" ht="32.85" customHeight="1" x14ac:dyDescent="0.25">
      <c r="A204" s="1">
        <v>82</v>
      </c>
      <c r="B204" s="2">
        <v>198</v>
      </c>
      <c r="C204" s="1">
        <v>249.09</v>
      </c>
      <c r="D204" s="1">
        <v>176</v>
      </c>
      <c r="E204" s="2" t="s">
        <v>145</v>
      </c>
      <c r="F204" s="14" t="s">
        <v>14</v>
      </c>
      <c r="G204" s="14" t="s">
        <v>511</v>
      </c>
      <c r="H204" s="15" t="s">
        <v>13</v>
      </c>
      <c r="I204" s="3" t="s">
        <v>17</v>
      </c>
      <c r="J204" s="1">
        <v>3.76</v>
      </c>
      <c r="K204" s="1">
        <v>4.7</v>
      </c>
      <c r="L204" s="1">
        <v>2.82</v>
      </c>
      <c r="M204" s="4">
        <f t="shared" si="70"/>
        <v>118575360</v>
      </c>
      <c r="N204" s="4">
        <f t="shared" si="71"/>
        <v>148219200</v>
      </c>
      <c r="O204" s="4">
        <f t="shared" si="72"/>
        <v>88931520</v>
      </c>
      <c r="P204" s="30">
        <v>82096.876147973206</v>
      </c>
      <c r="Q204" s="30">
        <v>249089435.263816</v>
      </c>
      <c r="R204" s="5">
        <v>0</v>
      </c>
      <c r="S204" s="9">
        <f t="shared" si="73"/>
        <v>0</v>
      </c>
      <c r="T204" s="9">
        <f t="shared" si="74"/>
        <v>0</v>
      </c>
      <c r="U204" s="9">
        <f t="shared" si="75"/>
        <v>0</v>
      </c>
      <c r="V204" s="5">
        <v>0</v>
      </c>
      <c r="W204" s="31">
        <f t="shared" si="63"/>
        <v>0</v>
      </c>
      <c r="X204" s="31">
        <f t="shared" si="64"/>
        <v>0</v>
      </c>
      <c r="Y204" s="31">
        <f t="shared" si="65"/>
        <v>0</v>
      </c>
      <c r="Z204" s="31"/>
      <c r="AA204" s="31"/>
      <c r="AB204" s="31"/>
      <c r="AC204" s="31"/>
      <c r="AD204" s="31"/>
      <c r="AE204" s="5">
        <v>0</v>
      </c>
      <c r="AF204" s="5">
        <v>0</v>
      </c>
      <c r="AG204" s="5">
        <v>0</v>
      </c>
      <c r="AH204" s="5">
        <v>0</v>
      </c>
      <c r="AI204" s="8">
        <f t="shared" si="80"/>
        <v>0</v>
      </c>
      <c r="AJ204" s="8">
        <f t="shared" si="81"/>
        <v>0</v>
      </c>
      <c r="AK204" s="8">
        <f t="shared" si="82"/>
        <v>0</v>
      </c>
      <c r="AL204" s="8">
        <f t="shared" si="83"/>
        <v>0</v>
      </c>
      <c r="AM204" s="5">
        <f t="shared" si="84"/>
        <v>0</v>
      </c>
      <c r="AN204" s="9">
        <f t="shared" si="77"/>
        <v>0</v>
      </c>
      <c r="AO204" s="9">
        <f t="shared" si="78"/>
        <v>0</v>
      </c>
      <c r="AP204" s="9">
        <f t="shared" si="79"/>
        <v>0</v>
      </c>
      <c r="AQ204" s="12"/>
      <c r="AR204" s="27"/>
    </row>
    <row r="205" spans="1:44" ht="32.85" customHeight="1" x14ac:dyDescent="0.25">
      <c r="A205" s="1">
        <v>83</v>
      </c>
      <c r="B205" s="2">
        <v>199</v>
      </c>
      <c r="C205" s="1">
        <v>109.11</v>
      </c>
      <c r="D205" s="1">
        <v>177</v>
      </c>
      <c r="E205" s="2" t="s">
        <v>110</v>
      </c>
      <c r="F205" s="14" t="s">
        <v>14</v>
      </c>
      <c r="G205" s="14" t="s">
        <v>512</v>
      </c>
      <c r="H205" s="15" t="s">
        <v>66</v>
      </c>
      <c r="I205" s="3" t="s">
        <v>17</v>
      </c>
      <c r="J205" s="1">
        <v>11.222</v>
      </c>
      <c r="K205" s="1">
        <v>14.028</v>
      </c>
      <c r="L205" s="1">
        <v>8.4160000000000004</v>
      </c>
      <c r="M205" s="4">
        <f t="shared" si="70"/>
        <v>353896992</v>
      </c>
      <c r="N205" s="4">
        <f t="shared" si="71"/>
        <v>442387008.00000006</v>
      </c>
      <c r="O205" s="4">
        <f t="shared" si="72"/>
        <v>265406976</v>
      </c>
      <c r="P205" s="30">
        <v>68573.415290282996</v>
      </c>
      <c r="Q205" s="30">
        <v>109111248.25292499</v>
      </c>
      <c r="R205" s="5">
        <v>1294512</v>
      </c>
      <c r="S205" s="6">
        <f t="shared" si="73"/>
        <v>0.36578779398045858</v>
      </c>
      <c r="T205" s="6">
        <f t="shared" si="74"/>
        <v>0.29261980496497758</v>
      </c>
      <c r="U205" s="6">
        <f t="shared" si="75"/>
        <v>0.48774603422631968</v>
      </c>
      <c r="V205" s="5">
        <v>0</v>
      </c>
      <c r="W205" s="31">
        <f t="shared" si="63"/>
        <v>0</v>
      </c>
      <c r="X205" s="31">
        <f t="shared" si="64"/>
        <v>0</v>
      </c>
      <c r="Y205" s="31">
        <f t="shared" si="65"/>
        <v>0</v>
      </c>
      <c r="Z205" s="31"/>
      <c r="AA205" s="31"/>
      <c r="AB205" s="31"/>
      <c r="AC205" s="31"/>
      <c r="AD205" s="31"/>
      <c r="AE205" s="5">
        <v>100</v>
      </c>
      <c r="AF205" s="5">
        <v>0</v>
      </c>
      <c r="AG205" s="5">
        <v>400</v>
      </c>
      <c r="AH205" s="5">
        <v>0</v>
      </c>
      <c r="AI205" s="8">
        <f t="shared" si="80"/>
        <v>100000</v>
      </c>
      <c r="AJ205" s="8">
        <f t="shared" si="81"/>
        <v>0</v>
      </c>
      <c r="AK205" s="8">
        <f t="shared" si="82"/>
        <v>400000</v>
      </c>
      <c r="AL205" s="8">
        <f t="shared" si="83"/>
        <v>0</v>
      </c>
      <c r="AM205" s="5">
        <f t="shared" si="84"/>
        <v>1794512</v>
      </c>
      <c r="AN205" s="9">
        <f t="shared" si="77"/>
        <v>0.50707184309721398</v>
      </c>
      <c r="AO205" s="9">
        <f t="shared" si="78"/>
        <v>0.40564301562852401</v>
      </c>
      <c r="AP205" s="9">
        <f t="shared" si="79"/>
        <v>0.67613595808423665</v>
      </c>
      <c r="AQ205" s="12"/>
      <c r="AR205" s="27"/>
    </row>
    <row r="206" spans="1:44" ht="32.85" customHeight="1" x14ac:dyDescent="0.25">
      <c r="A206" s="1">
        <v>84</v>
      </c>
      <c r="B206" s="2">
        <v>200</v>
      </c>
      <c r="C206" s="1">
        <v>5.82</v>
      </c>
      <c r="D206" s="1">
        <v>178</v>
      </c>
      <c r="E206" s="2" t="s">
        <v>228</v>
      </c>
      <c r="F206" s="14" t="s">
        <v>315</v>
      </c>
      <c r="G206" s="14" t="s">
        <v>312</v>
      </c>
      <c r="H206" s="15" t="s">
        <v>13</v>
      </c>
      <c r="I206" s="3" t="s">
        <v>17</v>
      </c>
      <c r="J206" s="1">
        <v>8.1000000000000003E-2</v>
      </c>
      <c r="K206" s="1">
        <v>0.10100000000000001</v>
      </c>
      <c r="L206" s="1">
        <v>6.0999999999999999E-2</v>
      </c>
      <c r="M206" s="4">
        <f t="shared" si="70"/>
        <v>2554416</v>
      </c>
      <c r="N206" s="4">
        <f t="shared" si="71"/>
        <v>3185136.0000000005</v>
      </c>
      <c r="O206" s="4">
        <f t="shared" si="72"/>
        <v>1923696.0000000002</v>
      </c>
      <c r="P206" s="30">
        <v>10978.900727579499</v>
      </c>
      <c r="Q206" s="30">
        <v>5817052.5246719802</v>
      </c>
      <c r="R206" s="5">
        <v>0</v>
      </c>
      <c r="S206" s="9">
        <f t="shared" si="73"/>
        <v>0</v>
      </c>
      <c r="T206" s="9">
        <f t="shared" si="74"/>
        <v>0</v>
      </c>
      <c r="U206" s="9">
        <f t="shared" si="75"/>
        <v>0</v>
      </c>
      <c r="V206" s="5">
        <v>0</v>
      </c>
      <c r="W206" s="31">
        <f t="shared" si="63"/>
        <v>0</v>
      </c>
      <c r="X206" s="31">
        <f t="shared" si="64"/>
        <v>0</v>
      </c>
      <c r="Y206" s="31">
        <f t="shared" si="65"/>
        <v>0</v>
      </c>
      <c r="Z206" s="31"/>
      <c r="AA206" s="31"/>
      <c r="AB206" s="31"/>
      <c r="AC206" s="31"/>
      <c r="AD206" s="31"/>
      <c r="AE206" s="5">
        <v>0</v>
      </c>
      <c r="AF206" s="5">
        <v>0</v>
      </c>
      <c r="AG206" s="5">
        <v>0</v>
      </c>
      <c r="AH206" s="5">
        <v>0</v>
      </c>
      <c r="AI206" s="8">
        <f t="shared" si="80"/>
        <v>0</v>
      </c>
      <c r="AJ206" s="8">
        <f t="shared" si="81"/>
        <v>0</v>
      </c>
      <c r="AK206" s="8">
        <f t="shared" si="82"/>
        <v>0</v>
      </c>
      <c r="AL206" s="8">
        <f t="shared" si="83"/>
        <v>0</v>
      </c>
      <c r="AM206" s="5">
        <f t="shared" si="84"/>
        <v>0</v>
      </c>
      <c r="AN206" s="9">
        <f t="shared" si="77"/>
        <v>0</v>
      </c>
      <c r="AO206" s="9">
        <f t="shared" si="78"/>
        <v>0</v>
      </c>
      <c r="AP206" s="9">
        <f t="shared" si="79"/>
        <v>0</v>
      </c>
      <c r="AQ206" s="12"/>
      <c r="AR206" s="27"/>
    </row>
    <row r="207" spans="1:44" ht="32.85" customHeight="1" x14ac:dyDescent="0.25">
      <c r="A207" s="1">
        <v>85</v>
      </c>
      <c r="B207" s="2">
        <v>201</v>
      </c>
      <c r="C207" s="1">
        <v>71.5</v>
      </c>
      <c r="D207" s="1">
        <v>179</v>
      </c>
      <c r="E207" s="2" t="s">
        <v>24</v>
      </c>
      <c r="F207" s="14" t="s">
        <v>14</v>
      </c>
      <c r="G207" s="14" t="s">
        <v>513</v>
      </c>
      <c r="H207" s="15" t="s">
        <v>9</v>
      </c>
      <c r="I207" s="3" t="s">
        <v>17</v>
      </c>
      <c r="J207" s="1">
        <v>1.325</v>
      </c>
      <c r="K207" s="1">
        <v>1.6559999999999999</v>
      </c>
      <c r="L207" s="1">
        <v>0.99399999999999999</v>
      </c>
      <c r="M207" s="4">
        <f t="shared" si="70"/>
        <v>41785200</v>
      </c>
      <c r="N207" s="4">
        <f t="shared" si="71"/>
        <v>52223616.000000007</v>
      </c>
      <c r="O207" s="4">
        <f t="shared" si="72"/>
        <v>31346784.000000004</v>
      </c>
      <c r="P207" s="30">
        <v>36218.031597798603</v>
      </c>
      <c r="Q207" s="30">
        <v>71497587.165547997</v>
      </c>
      <c r="R207" s="5">
        <v>9460800</v>
      </c>
      <c r="S207" s="6">
        <f t="shared" si="73"/>
        <v>22.641509433962263</v>
      </c>
      <c r="T207" s="6">
        <f t="shared" si="74"/>
        <v>18.115942028985504</v>
      </c>
      <c r="U207" s="6">
        <f t="shared" si="75"/>
        <v>30.181086519114686</v>
      </c>
      <c r="V207" s="5">
        <v>0</v>
      </c>
      <c r="W207" s="31">
        <f t="shared" si="63"/>
        <v>0</v>
      </c>
      <c r="X207" s="31">
        <f t="shared" si="64"/>
        <v>0</v>
      </c>
      <c r="Y207" s="31">
        <f t="shared" si="65"/>
        <v>0</v>
      </c>
      <c r="Z207" s="31"/>
      <c r="AA207" s="31"/>
      <c r="AB207" s="31"/>
      <c r="AC207" s="31"/>
      <c r="AD207" s="31"/>
      <c r="AE207" s="5">
        <v>0</v>
      </c>
      <c r="AF207" s="5">
        <v>0</v>
      </c>
      <c r="AG207" s="5">
        <v>0</v>
      </c>
      <c r="AH207" s="5">
        <v>0</v>
      </c>
      <c r="AI207" s="8">
        <f t="shared" si="80"/>
        <v>0</v>
      </c>
      <c r="AJ207" s="8">
        <f t="shared" si="81"/>
        <v>0</v>
      </c>
      <c r="AK207" s="8">
        <f t="shared" si="82"/>
        <v>0</v>
      </c>
      <c r="AL207" s="8">
        <f t="shared" si="83"/>
        <v>0</v>
      </c>
      <c r="AM207" s="5">
        <f t="shared" si="84"/>
        <v>9460800</v>
      </c>
      <c r="AN207" s="9">
        <f t="shared" si="77"/>
        <v>22.641509433962263</v>
      </c>
      <c r="AO207" s="9">
        <f t="shared" si="78"/>
        <v>18.115942028985504</v>
      </c>
      <c r="AP207" s="9">
        <f t="shared" si="79"/>
        <v>30.181086519114686</v>
      </c>
      <c r="AQ207" s="12"/>
      <c r="AR207" s="27"/>
    </row>
    <row r="208" spans="1:44" ht="32.85" customHeight="1" x14ac:dyDescent="0.25">
      <c r="A208" s="1">
        <v>86</v>
      </c>
      <c r="B208" s="2">
        <v>202</v>
      </c>
      <c r="C208" s="1">
        <v>2.56</v>
      </c>
      <c r="D208" s="1">
        <v>180</v>
      </c>
      <c r="E208" s="2" t="s">
        <v>20</v>
      </c>
      <c r="F208" s="14" t="s">
        <v>315</v>
      </c>
      <c r="G208" s="14" t="s">
        <v>313</v>
      </c>
      <c r="H208" s="15" t="s">
        <v>13</v>
      </c>
      <c r="I208" s="3" t="s">
        <v>17</v>
      </c>
      <c r="J208" s="1">
        <v>3.9E-2</v>
      </c>
      <c r="K208" s="1">
        <v>4.9000000000000002E-2</v>
      </c>
      <c r="L208" s="1">
        <v>2.9000000000000001E-2</v>
      </c>
      <c r="M208" s="4">
        <f t="shared" si="70"/>
        <v>1229903.9999999998</v>
      </c>
      <c r="N208" s="4">
        <f t="shared" si="71"/>
        <v>1545264.0000000002</v>
      </c>
      <c r="O208" s="4">
        <f t="shared" si="72"/>
        <v>914544.00000000012</v>
      </c>
      <c r="P208" s="30">
        <v>8173.4229431637896</v>
      </c>
      <c r="Q208" s="30">
        <v>2560975.0508601898</v>
      </c>
      <c r="R208" s="5">
        <v>12615</v>
      </c>
      <c r="S208" s="6">
        <f t="shared" si="73"/>
        <v>1.0256898099363854</v>
      </c>
      <c r="T208" s="6">
        <f t="shared" si="74"/>
        <v>0.81636535892895956</v>
      </c>
      <c r="U208" s="6">
        <f t="shared" si="75"/>
        <v>1.3793759512937593</v>
      </c>
      <c r="V208" s="5">
        <v>0</v>
      </c>
      <c r="W208" s="31">
        <f t="shared" si="63"/>
        <v>0</v>
      </c>
      <c r="X208" s="31">
        <f t="shared" si="64"/>
        <v>0</v>
      </c>
      <c r="Y208" s="31">
        <f t="shared" si="65"/>
        <v>0</v>
      </c>
      <c r="Z208" s="31"/>
      <c r="AA208" s="31"/>
      <c r="AB208" s="31"/>
      <c r="AC208" s="31"/>
      <c r="AD208" s="31"/>
      <c r="AE208" s="5">
        <v>0</v>
      </c>
      <c r="AF208" s="5">
        <v>0</v>
      </c>
      <c r="AG208" s="5">
        <v>0</v>
      </c>
      <c r="AH208" s="5">
        <v>0</v>
      </c>
      <c r="AI208" s="8">
        <f t="shared" si="80"/>
        <v>0</v>
      </c>
      <c r="AJ208" s="8">
        <f t="shared" si="81"/>
        <v>0</v>
      </c>
      <c r="AK208" s="8">
        <f t="shared" si="82"/>
        <v>0</v>
      </c>
      <c r="AL208" s="8">
        <f t="shared" si="83"/>
        <v>0</v>
      </c>
      <c r="AM208" s="5">
        <f t="shared" si="84"/>
        <v>12615</v>
      </c>
      <c r="AN208" s="9">
        <f t="shared" si="77"/>
        <v>1.0256898099363854</v>
      </c>
      <c r="AO208" s="9">
        <f t="shared" si="78"/>
        <v>0.81636535892895956</v>
      </c>
      <c r="AP208" s="9">
        <f t="shared" si="79"/>
        <v>1.3793759512937593</v>
      </c>
      <c r="AQ208" s="12"/>
      <c r="AR208" s="27"/>
    </row>
    <row r="209" spans="1:44" ht="32.85" customHeight="1" x14ac:dyDescent="0.25">
      <c r="A209" s="1">
        <v>87</v>
      </c>
      <c r="B209" s="2">
        <v>203</v>
      </c>
      <c r="C209" s="1">
        <v>2.98</v>
      </c>
      <c r="D209" s="1">
        <v>181</v>
      </c>
      <c r="E209" s="2" t="s">
        <v>229</v>
      </c>
      <c r="F209" s="14" t="s">
        <v>315</v>
      </c>
      <c r="G209" s="14" t="s">
        <v>314</v>
      </c>
      <c r="H209" s="15" t="s">
        <v>13</v>
      </c>
      <c r="I209" s="3" t="s">
        <v>17</v>
      </c>
      <c r="J209" s="1">
        <v>4.3999999999999997E-2</v>
      </c>
      <c r="K209" s="1">
        <v>5.5E-2</v>
      </c>
      <c r="L209" s="1">
        <v>3.3000000000000002E-2</v>
      </c>
      <c r="M209" s="4">
        <f t="shared" si="70"/>
        <v>1387583.9999999998</v>
      </c>
      <c r="N209" s="4">
        <f t="shared" si="71"/>
        <v>1734480</v>
      </c>
      <c r="O209" s="4">
        <f t="shared" si="72"/>
        <v>1040687.9999999999</v>
      </c>
      <c r="P209" s="30">
        <v>9135.8563487636693</v>
      </c>
      <c r="Q209" s="30">
        <v>2982251.5371669699</v>
      </c>
      <c r="R209" s="5">
        <v>0</v>
      </c>
      <c r="S209" s="9">
        <f t="shared" si="73"/>
        <v>0</v>
      </c>
      <c r="T209" s="9">
        <f t="shared" si="74"/>
        <v>0</v>
      </c>
      <c r="U209" s="9">
        <f t="shared" si="75"/>
        <v>0</v>
      </c>
      <c r="V209" s="5">
        <v>0</v>
      </c>
      <c r="W209" s="31">
        <f t="shared" si="63"/>
        <v>0</v>
      </c>
      <c r="X209" s="31">
        <f t="shared" si="64"/>
        <v>0</v>
      </c>
      <c r="Y209" s="31">
        <f t="shared" si="65"/>
        <v>0</v>
      </c>
      <c r="Z209" s="31"/>
      <c r="AA209" s="31"/>
      <c r="AB209" s="31"/>
      <c r="AC209" s="31"/>
      <c r="AD209" s="31"/>
      <c r="AE209" s="5">
        <v>0</v>
      </c>
      <c r="AF209" s="5">
        <v>0</v>
      </c>
      <c r="AG209" s="5">
        <v>0</v>
      </c>
      <c r="AH209" s="5">
        <v>0</v>
      </c>
      <c r="AI209" s="8">
        <f t="shared" si="80"/>
        <v>0</v>
      </c>
      <c r="AJ209" s="8">
        <f t="shared" si="81"/>
        <v>0</v>
      </c>
      <c r="AK209" s="8">
        <f t="shared" si="82"/>
        <v>0</v>
      </c>
      <c r="AL209" s="8">
        <f t="shared" si="83"/>
        <v>0</v>
      </c>
      <c r="AM209" s="5">
        <f t="shared" si="84"/>
        <v>0</v>
      </c>
      <c r="AN209" s="9">
        <f t="shared" si="77"/>
        <v>0</v>
      </c>
      <c r="AO209" s="9">
        <f t="shared" si="78"/>
        <v>0</v>
      </c>
      <c r="AP209" s="9">
        <f t="shared" si="79"/>
        <v>0</v>
      </c>
      <c r="AQ209" s="12"/>
      <c r="AR209" s="27"/>
    </row>
    <row r="210" spans="1:44" ht="32.85" customHeight="1" x14ac:dyDescent="0.25">
      <c r="A210" s="1">
        <v>88</v>
      </c>
      <c r="B210" s="2">
        <v>204</v>
      </c>
      <c r="C210" s="1">
        <v>84.03</v>
      </c>
      <c r="D210" s="1">
        <v>182</v>
      </c>
      <c r="E210" s="2" t="s">
        <v>174</v>
      </c>
      <c r="F210" s="14" t="s">
        <v>514</v>
      </c>
      <c r="G210" s="14" t="s">
        <v>515</v>
      </c>
      <c r="H210" s="15" t="s">
        <v>13</v>
      </c>
      <c r="I210" s="3" t="s">
        <v>17</v>
      </c>
      <c r="J210" s="1">
        <v>0.89400000000000002</v>
      </c>
      <c r="K210" s="1">
        <v>1.117</v>
      </c>
      <c r="L210" s="1">
        <v>0.67</v>
      </c>
      <c r="M210" s="4">
        <f t="shared" si="70"/>
        <v>28193184.000000004</v>
      </c>
      <c r="N210" s="4">
        <f t="shared" si="71"/>
        <v>35225711.999999993</v>
      </c>
      <c r="O210" s="4">
        <f t="shared" si="72"/>
        <v>21129120</v>
      </c>
      <c r="P210" s="30">
        <v>47595.235341931802</v>
      </c>
      <c r="Q210" s="30">
        <v>84032891.245526403</v>
      </c>
      <c r="R210" s="5">
        <v>0</v>
      </c>
      <c r="S210" s="9">
        <f t="shared" si="73"/>
        <v>0</v>
      </c>
      <c r="T210" s="9">
        <f t="shared" si="74"/>
        <v>0</v>
      </c>
      <c r="U210" s="9">
        <f t="shared" si="75"/>
        <v>0</v>
      </c>
      <c r="V210" s="5">
        <v>0</v>
      </c>
      <c r="W210" s="31">
        <f t="shared" si="63"/>
        <v>0</v>
      </c>
      <c r="X210" s="31">
        <f t="shared" si="64"/>
        <v>0</v>
      </c>
      <c r="Y210" s="31">
        <f t="shared" si="65"/>
        <v>0</v>
      </c>
      <c r="Z210" s="31"/>
      <c r="AA210" s="31"/>
      <c r="AB210" s="31"/>
      <c r="AC210" s="31"/>
      <c r="AD210" s="31"/>
      <c r="AE210" s="5">
        <v>0</v>
      </c>
      <c r="AF210" s="5">
        <v>0</v>
      </c>
      <c r="AG210" s="5">
        <v>0</v>
      </c>
      <c r="AH210" s="5">
        <v>0</v>
      </c>
      <c r="AI210" s="8">
        <f t="shared" si="80"/>
        <v>0</v>
      </c>
      <c r="AJ210" s="8">
        <f t="shared" si="81"/>
        <v>0</v>
      </c>
      <c r="AK210" s="8">
        <f t="shared" si="82"/>
        <v>0</v>
      </c>
      <c r="AL210" s="8">
        <f t="shared" si="83"/>
        <v>0</v>
      </c>
      <c r="AM210" s="5">
        <f t="shared" si="84"/>
        <v>0</v>
      </c>
      <c r="AN210" s="9">
        <f t="shared" si="77"/>
        <v>0</v>
      </c>
      <c r="AO210" s="9">
        <f t="shared" si="78"/>
        <v>0</v>
      </c>
      <c r="AP210" s="9">
        <f t="shared" si="79"/>
        <v>0</v>
      </c>
      <c r="AQ210" s="12"/>
      <c r="AR210" s="27"/>
    </row>
    <row r="211" spans="1:44" ht="32.85" customHeight="1" x14ac:dyDescent="0.25">
      <c r="A211" s="1">
        <v>89</v>
      </c>
      <c r="B211" s="2">
        <v>205</v>
      </c>
      <c r="C211" s="1">
        <v>137.63999999999999</v>
      </c>
      <c r="D211" s="1">
        <v>183</v>
      </c>
      <c r="E211" s="2" t="s">
        <v>152</v>
      </c>
      <c r="F211" s="14" t="s">
        <v>502</v>
      </c>
      <c r="G211" s="14" t="s">
        <v>516</v>
      </c>
      <c r="H211" s="15" t="s">
        <v>13</v>
      </c>
      <c r="I211" s="3" t="s">
        <v>17</v>
      </c>
      <c r="J211" s="1">
        <v>2.7309999999999999</v>
      </c>
      <c r="K211" s="1">
        <v>3.4140000000000001</v>
      </c>
      <c r="L211" s="1">
        <v>2.048</v>
      </c>
      <c r="M211" s="4">
        <f t="shared" si="70"/>
        <v>86124815.999999985</v>
      </c>
      <c r="N211" s="4">
        <f t="shared" si="71"/>
        <v>107663903.99999999</v>
      </c>
      <c r="O211" s="4">
        <f t="shared" si="72"/>
        <v>64585727.999999993</v>
      </c>
      <c r="P211" s="30">
        <v>63913.534760370603</v>
      </c>
      <c r="Q211" s="30">
        <v>137642894.70680699</v>
      </c>
      <c r="R211" s="5">
        <v>0</v>
      </c>
      <c r="S211" s="9">
        <f t="shared" si="73"/>
        <v>0</v>
      </c>
      <c r="T211" s="9">
        <f t="shared" si="74"/>
        <v>0</v>
      </c>
      <c r="U211" s="9">
        <f t="shared" si="75"/>
        <v>0</v>
      </c>
      <c r="V211" s="5">
        <v>0</v>
      </c>
      <c r="W211" s="31">
        <f t="shared" si="63"/>
        <v>0</v>
      </c>
      <c r="X211" s="31">
        <f t="shared" si="64"/>
        <v>0</v>
      </c>
      <c r="Y211" s="31">
        <f t="shared" si="65"/>
        <v>0</v>
      </c>
      <c r="Z211" s="31"/>
      <c r="AA211" s="31"/>
      <c r="AB211" s="31"/>
      <c r="AC211" s="31"/>
      <c r="AD211" s="31"/>
      <c r="AE211" s="5">
        <v>0</v>
      </c>
      <c r="AF211" s="5">
        <v>0</v>
      </c>
      <c r="AG211" s="5">
        <v>0</v>
      </c>
      <c r="AH211" s="5">
        <v>0</v>
      </c>
      <c r="AI211" s="8">
        <f t="shared" si="80"/>
        <v>0</v>
      </c>
      <c r="AJ211" s="8">
        <f t="shared" si="81"/>
        <v>0</v>
      </c>
      <c r="AK211" s="8">
        <f t="shared" si="82"/>
        <v>0</v>
      </c>
      <c r="AL211" s="8">
        <f t="shared" si="83"/>
        <v>0</v>
      </c>
      <c r="AM211" s="5">
        <f t="shared" si="84"/>
        <v>0</v>
      </c>
      <c r="AN211" s="9">
        <f t="shared" si="77"/>
        <v>0</v>
      </c>
      <c r="AO211" s="9">
        <f t="shared" si="78"/>
        <v>0</v>
      </c>
      <c r="AP211" s="9">
        <f t="shared" si="79"/>
        <v>0</v>
      </c>
      <c r="AQ211" s="12"/>
      <c r="AR211" s="27"/>
    </row>
    <row r="212" spans="1:44" ht="32.85" customHeight="1" x14ac:dyDescent="0.25">
      <c r="A212" s="1">
        <v>90</v>
      </c>
      <c r="B212" s="2">
        <v>206</v>
      </c>
      <c r="C212" s="1">
        <v>78.22</v>
      </c>
      <c r="D212" s="1">
        <v>184</v>
      </c>
      <c r="E212" s="2" t="s">
        <v>121</v>
      </c>
      <c r="F212" s="14" t="s">
        <v>502</v>
      </c>
      <c r="G212" s="14" t="s">
        <v>517</v>
      </c>
      <c r="H212" s="15" t="s">
        <v>13</v>
      </c>
      <c r="I212" s="3" t="s">
        <v>17</v>
      </c>
      <c r="J212" s="1">
        <v>3.3959999999999999</v>
      </c>
      <c r="K212" s="1">
        <v>4.2450000000000001</v>
      </c>
      <c r="L212" s="1">
        <v>2.5470000000000002</v>
      </c>
      <c r="M212" s="4">
        <f t="shared" si="70"/>
        <v>107096255.99999999</v>
      </c>
      <c r="N212" s="4">
        <f t="shared" si="71"/>
        <v>133870320.00000001</v>
      </c>
      <c r="O212" s="4">
        <f t="shared" si="72"/>
        <v>80322192</v>
      </c>
      <c r="P212" s="30">
        <v>45079.577907470302</v>
      </c>
      <c r="Q212" s="30">
        <v>78223821.714369699</v>
      </c>
      <c r="R212" s="5">
        <v>0</v>
      </c>
      <c r="S212" s="9">
        <f t="shared" si="73"/>
        <v>0</v>
      </c>
      <c r="T212" s="9">
        <f t="shared" si="74"/>
        <v>0</v>
      </c>
      <c r="U212" s="9">
        <f t="shared" si="75"/>
        <v>0</v>
      </c>
      <c r="V212" s="5">
        <v>0</v>
      </c>
      <c r="W212" s="31">
        <f t="shared" si="63"/>
        <v>0</v>
      </c>
      <c r="X212" s="31">
        <f t="shared" si="64"/>
        <v>0</v>
      </c>
      <c r="Y212" s="31">
        <f t="shared" si="65"/>
        <v>0</v>
      </c>
      <c r="Z212" s="31"/>
      <c r="AA212" s="31"/>
      <c r="AB212" s="31"/>
      <c r="AC212" s="31"/>
      <c r="AD212" s="31"/>
      <c r="AE212" s="5">
        <v>0</v>
      </c>
      <c r="AF212" s="5">
        <v>100</v>
      </c>
      <c r="AG212" s="5">
        <v>0</v>
      </c>
      <c r="AH212" s="5">
        <v>0</v>
      </c>
      <c r="AI212" s="8">
        <f t="shared" si="80"/>
        <v>0</v>
      </c>
      <c r="AJ212" s="8">
        <f t="shared" si="81"/>
        <v>100000</v>
      </c>
      <c r="AK212" s="8">
        <f t="shared" si="82"/>
        <v>0</v>
      </c>
      <c r="AL212" s="8">
        <f t="shared" si="83"/>
        <v>0</v>
      </c>
      <c r="AM212" s="5">
        <f t="shared" si="84"/>
        <v>0</v>
      </c>
      <c r="AN212" s="9">
        <f t="shared" si="77"/>
        <v>0</v>
      </c>
      <c r="AO212" s="9">
        <f t="shared" si="78"/>
        <v>0</v>
      </c>
      <c r="AP212" s="9">
        <f t="shared" si="79"/>
        <v>0</v>
      </c>
      <c r="AQ212" s="12"/>
      <c r="AR212" s="27"/>
    </row>
    <row r="213" spans="1:44" ht="32.85" customHeight="1" x14ac:dyDescent="0.25">
      <c r="A213" s="1">
        <v>93</v>
      </c>
      <c r="B213" s="2">
        <v>207</v>
      </c>
      <c r="C213" s="1">
        <v>341.6</v>
      </c>
      <c r="D213" s="1">
        <v>185</v>
      </c>
      <c r="E213" s="2" t="s">
        <v>230</v>
      </c>
      <c r="F213" s="14" t="s">
        <v>518</v>
      </c>
      <c r="G213" s="14" t="s">
        <v>519</v>
      </c>
      <c r="H213" s="15" t="s">
        <v>9</v>
      </c>
      <c r="I213" s="3" t="s">
        <v>17</v>
      </c>
      <c r="J213" s="1">
        <v>3.0369999999999999</v>
      </c>
      <c r="K213" s="1">
        <v>3.7959999999999998</v>
      </c>
      <c r="L213" s="1">
        <v>2.278</v>
      </c>
      <c r="M213" s="4">
        <f t="shared" si="70"/>
        <v>95774832.000000015</v>
      </c>
      <c r="N213" s="4">
        <f t="shared" si="71"/>
        <v>119710655.99999999</v>
      </c>
      <c r="O213" s="4">
        <f t="shared" si="72"/>
        <v>71839008</v>
      </c>
      <c r="P213" s="30">
        <v>94349.727922982303</v>
      </c>
      <c r="Q213" s="30">
        <v>341598972.19628102</v>
      </c>
      <c r="R213" s="5">
        <v>0</v>
      </c>
      <c r="S213" s="9">
        <f t="shared" si="73"/>
        <v>0</v>
      </c>
      <c r="T213" s="9">
        <f t="shared" si="74"/>
        <v>0</v>
      </c>
      <c r="U213" s="9">
        <f t="shared" si="75"/>
        <v>0</v>
      </c>
      <c r="V213" s="5">
        <v>0</v>
      </c>
      <c r="W213" s="31">
        <f t="shared" si="63"/>
        <v>0</v>
      </c>
      <c r="X213" s="31">
        <f t="shared" si="64"/>
        <v>0</v>
      </c>
      <c r="Y213" s="31">
        <f t="shared" si="65"/>
        <v>0</v>
      </c>
      <c r="Z213" s="31"/>
      <c r="AA213" s="31"/>
      <c r="AB213" s="31"/>
      <c r="AC213" s="31"/>
      <c r="AD213" s="31"/>
      <c r="AE213" s="5">
        <v>0</v>
      </c>
      <c r="AF213" s="5">
        <v>0</v>
      </c>
      <c r="AG213" s="5">
        <v>0</v>
      </c>
      <c r="AH213" s="5">
        <v>0</v>
      </c>
      <c r="AI213" s="8">
        <f t="shared" si="80"/>
        <v>0</v>
      </c>
      <c r="AJ213" s="8">
        <f t="shared" si="81"/>
        <v>0</v>
      </c>
      <c r="AK213" s="8">
        <f t="shared" si="82"/>
        <v>0</v>
      </c>
      <c r="AL213" s="8">
        <f t="shared" si="83"/>
        <v>0</v>
      </c>
      <c r="AM213" s="5">
        <f t="shared" si="84"/>
        <v>0</v>
      </c>
      <c r="AN213" s="9">
        <f t="shared" si="77"/>
        <v>0</v>
      </c>
      <c r="AO213" s="9">
        <f t="shared" si="78"/>
        <v>0</v>
      </c>
      <c r="AP213" s="9">
        <f t="shared" si="79"/>
        <v>0</v>
      </c>
      <c r="AQ213" s="12"/>
      <c r="AR213" s="27"/>
    </row>
    <row r="214" spans="1:44" ht="32.85" customHeight="1" x14ac:dyDescent="0.25">
      <c r="A214" s="1">
        <v>94</v>
      </c>
      <c r="B214" s="2">
        <v>208</v>
      </c>
      <c r="C214" s="1">
        <v>163.92</v>
      </c>
      <c r="D214" s="1">
        <v>186</v>
      </c>
      <c r="E214" s="2" t="s">
        <v>231</v>
      </c>
      <c r="F214" s="14" t="s">
        <v>267</v>
      </c>
      <c r="G214" s="14" t="s">
        <v>520</v>
      </c>
      <c r="H214" s="15" t="s">
        <v>13</v>
      </c>
      <c r="I214" s="3" t="s">
        <v>17</v>
      </c>
      <c r="J214" s="1">
        <v>3.3490000000000002</v>
      </c>
      <c r="K214" s="1">
        <v>4.1859999999999999</v>
      </c>
      <c r="L214" s="1">
        <v>2.512</v>
      </c>
      <c r="M214" s="4">
        <f t="shared" si="70"/>
        <v>105614063.99999999</v>
      </c>
      <c r="N214" s="4">
        <f t="shared" si="71"/>
        <v>132009696.00000001</v>
      </c>
      <c r="O214" s="4">
        <f t="shared" si="72"/>
        <v>79218432</v>
      </c>
      <c r="P214" s="30">
        <v>85828.9541811573</v>
      </c>
      <c r="Q214" s="30">
        <v>163923028.96304899</v>
      </c>
      <c r="R214" s="5">
        <v>0</v>
      </c>
      <c r="S214" s="9">
        <f t="shared" si="73"/>
        <v>0</v>
      </c>
      <c r="T214" s="9">
        <f t="shared" si="74"/>
        <v>0</v>
      </c>
      <c r="U214" s="9">
        <f t="shared" si="75"/>
        <v>0</v>
      </c>
      <c r="V214" s="5">
        <v>0</v>
      </c>
      <c r="W214" s="31">
        <f t="shared" si="63"/>
        <v>0</v>
      </c>
      <c r="X214" s="31">
        <f t="shared" si="64"/>
        <v>0</v>
      </c>
      <c r="Y214" s="31">
        <f t="shared" si="65"/>
        <v>0</v>
      </c>
      <c r="Z214" s="31"/>
      <c r="AA214" s="31"/>
      <c r="AB214" s="31"/>
      <c r="AC214" s="31"/>
      <c r="AD214" s="31"/>
      <c r="AE214" s="5">
        <v>0</v>
      </c>
      <c r="AF214" s="5">
        <v>0</v>
      </c>
      <c r="AG214" s="5">
        <v>0</v>
      </c>
      <c r="AH214" s="5">
        <v>0</v>
      </c>
      <c r="AI214" s="8">
        <f t="shared" si="80"/>
        <v>0</v>
      </c>
      <c r="AJ214" s="8">
        <f t="shared" si="81"/>
        <v>0</v>
      </c>
      <c r="AK214" s="8">
        <f t="shared" si="82"/>
        <v>0</v>
      </c>
      <c r="AL214" s="8">
        <f t="shared" si="83"/>
        <v>0</v>
      </c>
      <c r="AM214" s="5">
        <f t="shared" si="84"/>
        <v>0</v>
      </c>
      <c r="AN214" s="9">
        <f t="shared" si="77"/>
        <v>0</v>
      </c>
      <c r="AO214" s="9">
        <f t="shared" si="78"/>
        <v>0</v>
      </c>
      <c r="AP214" s="9">
        <f t="shared" si="79"/>
        <v>0</v>
      </c>
      <c r="AQ214" s="12"/>
      <c r="AR214" s="27"/>
    </row>
    <row r="215" spans="1:44" ht="32.85" customHeight="1" x14ac:dyDescent="0.25">
      <c r="A215" s="1">
        <v>95</v>
      </c>
      <c r="B215" s="2">
        <v>209</v>
      </c>
      <c r="C215" s="1">
        <v>290.52</v>
      </c>
      <c r="D215" s="1">
        <v>187</v>
      </c>
      <c r="E215" s="2" t="s">
        <v>232</v>
      </c>
      <c r="F215" s="14" t="s">
        <v>521</v>
      </c>
      <c r="G215" s="14" t="s">
        <v>522</v>
      </c>
      <c r="H215" s="15" t="s">
        <v>9</v>
      </c>
      <c r="I215" s="3" t="s">
        <v>17</v>
      </c>
      <c r="J215" s="1">
        <v>2.629</v>
      </c>
      <c r="K215" s="1">
        <v>3.286</v>
      </c>
      <c r="L215" s="1">
        <v>1.972</v>
      </c>
      <c r="M215" s="4">
        <f t="shared" si="70"/>
        <v>82908144.000000015</v>
      </c>
      <c r="N215" s="4">
        <f t="shared" si="71"/>
        <v>103627296.00000001</v>
      </c>
      <c r="O215" s="4">
        <f t="shared" si="72"/>
        <v>62188991.999999993</v>
      </c>
      <c r="P215" s="30">
        <v>93151.079266717803</v>
      </c>
      <c r="Q215" s="30">
        <v>290520245.88522702</v>
      </c>
      <c r="R215" s="5">
        <v>0</v>
      </c>
      <c r="S215" s="9">
        <f t="shared" si="73"/>
        <v>0</v>
      </c>
      <c r="T215" s="9">
        <f t="shared" si="74"/>
        <v>0</v>
      </c>
      <c r="U215" s="9">
        <f t="shared" si="75"/>
        <v>0</v>
      </c>
      <c r="V215" s="5">
        <v>202000</v>
      </c>
      <c r="W215" s="31">
        <f t="shared" si="63"/>
        <v>0.24364313353824441</v>
      </c>
      <c r="X215" s="31">
        <f t="shared" si="64"/>
        <v>0.19492933599270984</v>
      </c>
      <c r="Y215" s="31">
        <f t="shared" si="65"/>
        <v>0.32481632762274071</v>
      </c>
      <c r="Z215" s="31"/>
      <c r="AA215" s="31"/>
      <c r="AB215" s="31"/>
      <c r="AC215" s="31"/>
      <c r="AD215" s="31"/>
      <c r="AE215" s="5">
        <v>0</v>
      </c>
      <c r="AF215" s="5">
        <v>0</v>
      </c>
      <c r="AG215" s="5">
        <v>0</v>
      </c>
      <c r="AH215" s="5">
        <v>0</v>
      </c>
      <c r="AI215" s="8">
        <f t="shared" si="80"/>
        <v>0</v>
      </c>
      <c r="AJ215" s="8">
        <f t="shared" si="81"/>
        <v>0</v>
      </c>
      <c r="AK215" s="8">
        <f t="shared" si="82"/>
        <v>0</v>
      </c>
      <c r="AL215" s="8">
        <f t="shared" si="83"/>
        <v>0</v>
      </c>
      <c r="AM215" s="5">
        <f t="shared" si="84"/>
        <v>0</v>
      </c>
      <c r="AN215" s="9">
        <f t="shared" si="77"/>
        <v>0</v>
      </c>
      <c r="AO215" s="9">
        <f t="shared" si="78"/>
        <v>0</v>
      </c>
      <c r="AP215" s="9">
        <f t="shared" si="79"/>
        <v>0</v>
      </c>
      <c r="AQ215" s="12"/>
      <c r="AR215" s="27"/>
    </row>
    <row r="216" spans="1:44" ht="32.85" customHeight="1" x14ac:dyDescent="0.25">
      <c r="A216" s="1">
        <v>96</v>
      </c>
      <c r="B216" s="2">
        <v>210</v>
      </c>
      <c r="C216" s="1">
        <v>446.68</v>
      </c>
      <c r="D216" s="1">
        <v>188</v>
      </c>
      <c r="E216" s="2" t="s">
        <v>134</v>
      </c>
      <c r="F216" s="14" t="s">
        <v>523</v>
      </c>
      <c r="G216" s="14" t="s">
        <v>524</v>
      </c>
      <c r="H216" s="15" t="s">
        <v>13</v>
      </c>
      <c r="I216" s="3" t="s">
        <v>17</v>
      </c>
      <c r="J216" s="1">
        <v>2.4529999999999998</v>
      </c>
      <c r="K216" s="1">
        <v>3.0659999999999998</v>
      </c>
      <c r="L216" s="1">
        <v>1.84</v>
      </c>
      <c r="M216" s="4">
        <f t="shared" si="70"/>
        <v>77357808</v>
      </c>
      <c r="N216" s="4">
        <f t="shared" si="71"/>
        <v>96689375.999999985</v>
      </c>
      <c r="O216" s="4">
        <f t="shared" si="72"/>
        <v>58026240</v>
      </c>
      <c r="P216" s="30">
        <v>132280.56111376901</v>
      </c>
      <c r="Q216" s="30">
        <v>446682280.302077</v>
      </c>
      <c r="R216" s="5">
        <v>5940</v>
      </c>
      <c r="S216" s="6">
        <f t="shared" si="73"/>
        <v>7.6786043368757299E-3</v>
      </c>
      <c r="T216" s="6">
        <f t="shared" si="74"/>
        <v>6.1433843569328661E-3</v>
      </c>
      <c r="U216" s="6">
        <f t="shared" si="75"/>
        <v>1.0236748064324003E-2</v>
      </c>
      <c r="V216" s="5">
        <v>380554</v>
      </c>
      <c r="W216" s="31">
        <f t="shared" si="63"/>
        <v>0.49193999912717279</v>
      </c>
      <c r="X216" s="31">
        <f t="shared" si="64"/>
        <v>0.39358408932125083</v>
      </c>
      <c r="Y216" s="31">
        <f t="shared" si="65"/>
        <v>0.65583087927117112</v>
      </c>
      <c r="Z216" s="31">
        <f>100*(R216-V216)/M216</f>
        <v>-0.48426139479029706</v>
      </c>
      <c r="AA216" s="31"/>
      <c r="AB216" s="49">
        <f t="shared" si="76"/>
        <v>0.38744070496431798</v>
      </c>
      <c r="AC216" s="31">
        <f>100*(R216-V216)/O216</f>
        <v>-0.64559413120684706</v>
      </c>
      <c r="AD216" s="31"/>
      <c r="AE216" s="5">
        <v>133.12</v>
      </c>
      <c r="AF216" s="5">
        <v>0</v>
      </c>
      <c r="AG216" s="5">
        <v>0</v>
      </c>
      <c r="AH216" s="5">
        <v>0</v>
      </c>
      <c r="AI216" s="8">
        <f t="shared" si="80"/>
        <v>133120</v>
      </c>
      <c r="AJ216" s="8">
        <f t="shared" si="81"/>
        <v>0</v>
      </c>
      <c r="AK216" s="8">
        <f t="shared" si="82"/>
        <v>0</v>
      </c>
      <c r="AL216" s="8">
        <f t="shared" si="83"/>
        <v>0</v>
      </c>
      <c r="AM216" s="5">
        <f t="shared" si="84"/>
        <v>139060</v>
      </c>
      <c r="AN216" s="9">
        <f t="shared" si="77"/>
        <v>0.17976207392019175</v>
      </c>
      <c r="AO216" s="9">
        <f t="shared" si="78"/>
        <v>0.14382138529883576</v>
      </c>
      <c r="AP216" s="9">
        <f t="shared" si="79"/>
        <v>0.23965019963382084</v>
      </c>
      <c r="AQ216" s="79" t="s">
        <v>602</v>
      </c>
      <c r="AR216" s="27"/>
    </row>
    <row r="217" spans="1:44" ht="32.85" customHeight="1" x14ac:dyDescent="0.25">
      <c r="A217" s="1">
        <v>97</v>
      </c>
      <c r="B217" s="2">
        <v>211</v>
      </c>
      <c r="C217" s="1">
        <v>479.15</v>
      </c>
      <c r="D217" s="1">
        <v>189</v>
      </c>
      <c r="E217" s="2" t="s">
        <v>86</v>
      </c>
      <c r="F217" s="14" t="s">
        <v>518</v>
      </c>
      <c r="G217" s="14" t="s">
        <v>525</v>
      </c>
      <c r="H217" s="15" t="s">
        <v>13</v>
      </c>
      <c r="I217" s="3" t="s">
        <v>17</v>
      </c>
      <c r="J217" s="1">
        <v>11.3</v>
      </c>
      <c r="K217" s="1">
        <v>14.125</v>
      </c>
      <c r="L217" s="1">
        <v>8.4749999999999996</v>
      </c>
      <c r="M217" s="4">
        <f t="shared" si="70"/>
        <v>356356800</v>
      </c>
      <c r="N217" s="4">
        <f t="shared" si="71"/>
        <v>445446000</v>
      </c>
      <c r="O217" s="4">
        <f t="shared" si="72"/>
        <v>267267600</v>
      </c>
      <c r="P217" s="30">
        <v>133019.62872315</v>
      </c>
      <c r="Q217" s="30">
        <v>479153171.446253</v>
      </c>
      <c r="R217" s="5">
        <v>0</v>
      </c>
      <c r="S217" s="9">
        <f t="shared" si="73"/>
        <v>0</v>
      </c>
      <c r="T217" s="9">
        <f t="shared" si="74"/>
        <v>0</v>
      </c>
      <c r="U217" s="9">
        <f t="shared" si="75"/>
        <v>0</v>
      </c>
      <c r="V217" s="5">
        <v>0</v>
      </c>
      <c r="W217" s="31">
        <f t="shared" si="63"/>
        <v>0</v>
      </c>
      <c r="X217" s="31">
        <f t="shared" si="64"/>
        <v>0</v>
      </c>
      <c r="Y217" s="31">
        <f t="shared" si="65"/>
        <v>0</v>
      </c>
      <c r="Z217" s="31"/>
      <c r="AA217" s="31"/>
      <c r="AB217" s="31"/>
      <c r="AC217" s="31"/>
      <c r="AD217" s="31"/>
      <c r="AE217" s="5">
        <v>0</v>
      </c>
      <c r="AF217" s="5">
        <v>0</v>
      </c>
      <c r="AG217" s="5">
        <v>0</v>
      </c>
      <c r="AH217" s="5">
        <v>0</v>
      </c>
      <c r="AI217" s="8">
        <f t="shared" si="80"/>
        <v>0</v>
      </c>
      <c r="AJ217" s="8">
        <f t="shared" si="81"/>
        <v>0</v>
      </c>
      <c r="AK217" s="8">
        <f t="shared" si="82"/>
        <v>0</v>
      </c>
      <c r="AL217" s="8">
        <f t="shared" si="83"/>
        <v>0</v>
      </c>
      <c r="AM217" s="5">
        <f t="shared" si="84"/>
        <v>0</v>
      </c>
      <c r="AN217" s="9">
        <f t="shared" si="77"/>
        <v>0</v>
      </c>
      <c r="AO217" s="9">
        <f t="shared" si="78"/>
        <v>0</v>
      </c>
      <c r="AP217" s="9">
        <f t="shared" si="79"/>
        <v>0</v>
      </c>
      <c r="AQ217" s="12"/>
      <c r="AR217" s="27"/>
    </row>
    <row r="218" spans="1:44" ht="32.85" customHeight="1" x14ac:dyDescent="0.25">
      <c r="A218" s="1">
        <v>98</v>
      </c>
      <c r="B218" s="2">
        <v>212</v>
      </c>
      <c r="C218" s="1">
        <v>224.37</v>
      </c>
      <c r="D218" s="1">
        <v>190</v>
      </c>
      <c r="E218" s="2" t="s">
        <v>233</v>
      </c>
      <c r="F218" s="14" t="s">
        <v>526</v>
      </c>
      <c r="G218" s="14" t="s">
        <v>527</v>
      </c>
      <c r="H218" s="15" t="s">
        <v>13</v>
      </c>
      <c r="I218" s="3" t="s">
        <v>17</v>
      </c>
      <c r="J218" s="1">
        <v>7.1710000000000003</v>
      </c>
      <c r="K218" s="1">
        <v>8.9640000000000004</v>
      </c>
      <c r="L218" s="1">
        <v>5.3780000000000001</v>
      </c>
      <c r="M218" s="4">
        <f t="shared" si="70"/>
        <v>226144655.99999997</v>
      </c>
      <c r="N218" s="4">
        <f t="shared" si="71"/>
        <v>282688704.00000006</v>
      </c>
      <c r="O218" s="4">
        <f t="shared" si="72"/>
        <v>169600607.99999997</v>
      </c>
      <c r="P218" s="30">
        <v>101974.60405737899</v>
      </c>
      <c r="Q218" s="30">
        <v>224365692.79835501</v>
      </c>
      <c r="R218" s="5">
        <v>0</v>
      </c>
      <c r="S218" s="9">
        <f t="shared" si="73"/>
        <v>0</v>
      </c>
      <c r="T218" s="9">
        <f t="shared" si="74"/>
        <v>0</v>
      </c>
      <c r="U218" s="9">
        <f t="shared" si="75"/>
        <v>0</v>
      </c>
      <c r="V218" s="5">
        <v>0</v>
      </c>
      <c r="W218" s="31">
        <f t="shared" si="63"/>
        <v>0</v>
      </c>
      <c r="X218" s="31">
        <f t="shared" si="64"/>
        <v>0</v>
      </c>
      <c r="Y218" s="31">
        <f t="shared" si="65"/>
        <v>0</v>
      </c>
      <c r="Z218" s="31"/>
      <c r="AA218" s="31"/>
      <c r="AB218" s="31"/>
      <c r="AC218" s="31"/>
      <c r="AD218" s="31"/>
      <c r="AE218" s="5">
        <v>0</v>
      </c>
      <c r="AF218" s="5">
        <v>100</v>
      </c>
      <c r="AG218" s="5">
        <v>0</v>
      </c>
      <c r="AH218" s="5">
        <v>0</v>
      </c>
      <c r="AI218" s="8">
        <f t="shared" si="80"/>
        <v>0</v>
      </c>
      <c r="AJ218" s="8">
        <f t="shared" si="81"/>
        <v>100000</v>
      </c>
      <c r="AK218" s="8">
        <f t="shared" si="82"/>
        <v>0</v>
      </c>
      <c r="AL218" s="8">
        <f t="shared" si="83"/>
        <v>0</v>
      </c>
      <c r="AM218" s="5">
        <f t="shared" si="84"/>
        <v>0</v>
      </c>
      <c r="AN218" s="9">
        <f t="shared" si="77"/>
        <v>0</v>
      </c>
      <c r="AO218" s="9">
        <f t="shared" si="78"/>
        <v>0</v>
      </c>
      <c r="AP218" s="9">
        <f t="shared" si="79"/>
        <v>0</v>
      </c>
      <c r="AQ218" s="12"/>
      <c r="AR218" s="27"/>
    </row>
    <row r="219" spans="1:44" ht="32.85" customHeight="1" x14ac:dyDescent="0.25">
      <c r="A219" s="1">
        <v>99</v>
      </c>
      <c r="B219" s="2">
        <v>213</v>
      </c>
      <c r="C219" s="1">
        <v>330.19</v>
      </c>
      <c r="D219" s="1">
        <v>192</v>
      </c>
      <c r="E219" s="2" t="s">
        <v>127</v>
      </c>
      <c r="F219" s="14" t="s">
        <v>15</v>
      </c>
      <c r="G219" s="14" t="s">
        <v>528</v>
      </c>
      <c r="H219" s="15" t="s">
        <v>13</v>
      </c>
      <c r="I219" s="3" t="s">
        <v>17</v>
      </c>
      <c r="J219" s="1">
        <v>12.132999999999999</v>
      </c>
      <c r="K219" s="1">
        <v>15.166</v>
      </c>
      <c r="L219" s="1">
        <v>9.1</v>
      </c>
      <c r="M219" s="4">
        <f t="shared" si="70"/>
        <v>382626288</v>
      </c>
      <c r="N219" s="4">
        <f t="shared" si="71"/>
        <v>478274976.00000006</v>
      </c>
      <c r="O219" s="4">
        <f t="shared" si="72"/>
        <v>286977600</v>
      </c>
      <c r="P219" s="30">
        <v>97503.250775103603</v>
      </c>
      <c r="Q219" s="30">
        <v>330191166.10331303</v>
      </c>
      <c r="R219" s="5">
        <v>0</v>
      </c>
      <c r="S219" s="9">
        <f t="shared" si="73"/>
        <v>0</v>
      </c>
      <c r="T219" s="9">
        <f t="shared" si="74"/>
        <v>0</v>
      </c>
      <c r="U219" s="9">
        <f t="shared" si="75"/>
        <v>0</v>
      </c>
      <c r="V219" s="5">
        <v>19490800</v>
      </c>
      <c r="W219" s="31">
        <f t="shared" si="63"/>
        <v>5.0939521437167956</v>
      </c>
      <c r="X219" s="31">
        <f t="shared" si="64"/>
        <v>4.0752288909215268</v>
      </c>
      <c r="Y219" s="31">
        <f t="shared" si="65"/>
        <v>6.791749599968778</v>
      </c>
      <c r="Z219" s="31"/>
      <c r="AA219" s="31"/>
      <c r="AB219" s="31"/>
      <c r="AC219" s="31"/>
      <c r="AD219" s="31"/>
      <c r="AE219" s="5">
        <v>0</v>
      </c>
      <c r="AF219" s="5">
        <v>50</v>
      </c>
      <c r="AG219" s="5">
        <v>0</v>
      </c>
      <c r="AH219" s="5">
        <v>0</v>
      </c>
      <c r="AI219" s="8">
        <f t="shared" si="80"/>
        <v>0</v>
      </c>
      <c r="AJ219" s="8">
        <f t="shared" si="81"/>
        <v>50000</v>
      </c>
      <c r="AK219" s="8">
        <f t="shared" si="82"/>
        <v>0</v>
      </c>
      <c r="AL219" s="8">
        <f t="shared" si="83"/>
        <v>0</v>
      </c>
      <c r="AM219" s="5">
        <f t="shared" si="84"/>
        <v>0</v>
      </c>
      <c r="AN219" s="9">
        <f t="shared" si="77"/>
        <v>0</v>
      </c>
      <c r="AO219" s="9">
        <f t="shared" si="78"/>
        <v>0</v>
      </c>
      <c r="AP219" s="9">
        <f t="shared" si="79"/>
        <v>0</v>
      </c>
      <c r="AQ219" s="12"/>
      <c r="AR219" s="27"/>
    </row>
    <row r="220" spans="1:44" ht="32.85" customHeight="1" x14ac:dyDescent="0.25">
      <c r="A220" s="1">
        <v>100</v>
      </c>
      <c r="B220" s="2">
        <v>214</v>
      </c>
      <c r="C220" s="1">
        <v>226.79</v>
      </c>
      <c r="D220" s="1">
        <v>193</v>
      </c>
      <c r="E220" s="2" t="s">
        <v>128</v>
      </c>
      <c r="F220" s="14" t="s">
        <v>529</v>
      </c>
      <c r="G220" s="14" t="s">
        <v>530</v>
      </c>
      <c r="H220" s="15" t="s">
        <v>13</v>
      </c>
      <c r="I220" s="3" t="s">
        <v>17</v>
      </c>
      <c r="J220" s="1">
        <v>3.004</v>
      </c>
      <c r="K220" s="1">
        <v>3.7549999999999999</v>
      </c>
      <c r="L220" s="1">
        <v>2.2530000000000001</v>
      </c>
      <c r="M220" s="4">
        <f t="shared" si="70"/>
        <v>94734144.000000015</v>
      </c>
      <c r="N220" s="4">
        <f t="shared" si="71"/>
        <v>118417679.99999999</v>
      </c>
      <c r="O220" s="4">
        <f t="shared" si="72"/>
        <v>71050608</v>
      </c>
      <c r="P220" s="30">
        <v>89285.971299285797</v>
      </c>
      <c r="Q220" s="30">
        <v>226785572.08636299</v>
      </c>
      <c r="R220" s="5">
        <v>10800</v>
      </c>
      <c r="S220" s="6">
        <f t="shared" si="73"/>
        <v>1.140032468124692E-2</v>
      </c>
      <c r="T220" s="6">
        <f t="shared" si="74"/>
        <v>9.120259744997538E-3</v>
      </c>
      <c r="U220" s="6">
        <f t="shared" si="75"/>
        <v>1.5200432908329229E-2</v>
      </c>
      <c r="V220" s="5">
        <v>693164</v>
      </c>
      <c r="W220" s="31">
        <f t="shared" si="63"/>
        <v>0.73169394975480007</v>
      </c>
      <c r="X220" s="31">
        <f t="shared" si="64"/>
        <v>0.58535515980384023</v>
      </c>
      <c r="Y220" s="31">
        <f t="shared" si="65"/>
        <v>0.97559193300640012</v>
      </c>
      <c r="Z220" s="31">
        <f>100*(R220-V220)/M220</f>
        <v>-0.7202936250735531</v>
      </c>
      <c r="AA220" s="31"/>
      <c r="AB220" s="49">
        <f t="shared" si="76"/>
        <v>0.57623490005884259</v>
      </c>
      <c r="AC220" s="31">
        <f>100*(R220-V220)/O220</f>
        <v>-0.96039150009807095</v>
      </c>
      <c r="AD220" s="31"/>
      <c r="AE220" s="5">
        <v>0</v>
      </c>
      <c r="AF220" s="5">
        <v>0</v>
      </c>
      <c r="AG220" s="5">
        <v>0</v>
      </c>
      <c r="AH220" s="5">
        <v>0</v>
      </c>
      <c r="AI220" s="8">
        <f t="shared" si="80"/>
        <v>0</v>
      </c>
      <c r="AJ220" s="8">
        <f t="shared" si="81"/>
        <v>0</v>
      </c>
      <c r="AK220" s="8">
        <f t="shared" si="82"/>
        <v>0</v>
      </c>
      <c r="AL220" s="8">
        <f t="shared" si="83"/>
        <v>0</v>
      </c>
      <c r="AM220" s="5">
        <f t="shared" si="84"/>
        <v>10800</v>
      </c>
      <c r="AN220" s="9">
        <f t="shared" si="77"/>
        <v>1.140032468124692E-2</v>
      </c>
      <c r="AO220" s="9">
        <f t="shared" si="78"/>
        <v>9.120259744997538E-3</v>
      </c>
      <c r="AP220" s="9">
        <f t="shared" si="79"/>
        <v>1.5200432908329229E-2</v>
      </c>
      <c r="AQ220" s="79" t="s">
        <v>602</v>
      </c>
      <c r="AR220" s="27"/>
    </row>
    <row r="221" spans="1:44" ht="32.85" customHeight="1" x14ac:dyDescent="0.25">
      <c r="A221" s="1">
        <v>101</v>
      </c>
      <c r="B221" s="2">
        <v>215</v>
      </c>
      <c r="C221" s="1">
        <v>233.85</v>
      </c>
      <c r="D221" s="1">
        <v>194</v>
      </c>
      <c r="E221" s="2" t="s">
        <v>95</v>
      </c>
      <c r="F221" s="14" t="s">
        <v>268</v>
      </c>
      <c r="G221" s="14" t="s">
        <v>531</v>
      </c>
      <c r="H221" s="15" t="s">
        <v>13</v>
      </c>
      <c r="I221" s="3" t="s">
        <v>17</v>
      </c>
      <c r="J221" s="1">
        <v>3.512</v>
      </c>
      <c r="K221" s="1">
        <v>4.3899999999999997</v>
      </c>
      <c r="L221" s="1">
        <v>2.6339999999999999</v>
      </c>
      <c r="M221" s="4">
        <f t="shared" si="70"/>
        <v>110754432.00000001</v>
      </c>
      <c r="N221" s="4">
        <f t="shared" si="71"/>
        <v>138443039.99999997</v>
      </c>
      <c r="O221" s="4">
        <f t="shared" si="72"/>
        <v>83065823.999999985</v>
      </c>
      <c r="P221" s="30">
        <v>87484.635127902293</v>
      </c>
      <c r="Q221" s="30">
        <v>233854875.83954099</v>
      </c>
      <c r="R221" s="5">
        <v>806.39999999999986</v>
      </c>
      <c r="S221" s="6">
        <f t="shared" si="73"/>
        <v>7.2809727379577883E-4</v>
      </c>
      <c r="T221" s="6">
        <f t="shared" si="74"/>
        <v>5.8247781903662333E-4</v>
      </c>
      <c r="U221" s="6">
        <f t="shared" si="75"/>
        <v>9.7079636506103881E-4</v>
      </c>
      <c r="V221" s="5">
        <v>0</v>
      </c>
      <c r="W221" s="31">
        <f t="shared" si="63"/>
        <v>0</v>
      </c>
      <c r="X221" s="31">
        <f t="shared" si="64"/>
        <v>0</v>
      </c>
      <c r="Y221" s="31">
        <f t="shared" si="65"/>
        <v>0</v>
      </c>
      <c r="Z221" s="31"/>
      <c r="AA221" s="31"/>
      <c r="AB221" s="31"/>
      <c r="AC221" s="31"/>
      <c r="AD221" s="31"/>
      <c r="AE221" s="5">
        <v>0</v>
      </c>
      <c r="AF221" s="5">
        <v>0</v>
      </c>
      <c r="AG221" s="5">
        <v>0</v>
      </c>
      <c r="AH221" s="5">
        <v>0</v>
      </c>
      <c r="AI221" s="8">
        <f t="shared" si="80"/>
        <v>0</v>
      </c>
      <c r="AJ221" s="8">
        <f t="shared" si="81"/>
        <v>0</v>
      </c>
      <c r="AK221" s="8">
        <f t="shared" si="82"/>
        <v>0</v>
      </c>
      <c r="AL221" s="8">
        <f t="shared" si="83"/>
        <v>0</v>
      </c>
      <c r="AM221" s="5">
        <f t="shared" si="84"/>
        <v>806.39999999999986</v>
      </c>
      <c r="AN221" s="9">
        <f t="shared" si="77"/>
        <v>7.2809727379577883E-4</v>
      </c>
      <c r="AO221" s="9">
        <f t="shared" si="78"/>
        <v>5.8247781903662333E-4</v>
      </c>
      <c r="AP221" s="9">
        <f t="shared" si="79"/>
        <v>9.7079636506103881E-4</v>
      </c>
      <c r="AQ221" s="12"/>
      <c r="AR221" s="27"/>
    </row>
    <row r="222" spans="1:44" ht="32.85" customHeight="1" x14ac:dyDescent="0.25">
      <c r="A222" s="1">
        <v>102</v>
      </c>
      <c r="B222" s="2">
        <v>216</v>
      </c>
      <c r="C222" s="1">
        <v>8.8800000000000008</v>
      </c>
      <c r="D222" s="1">
        <v>195</v>
      </c>
      <c r="E222" s="2" t="s">
        <v>83</v>
      </c>
      <c r="F222" s="14" t="s">
        <v>532</v>
      </c>
      <c r="G222" s="14" t="s">
        <v>533</v>
      </c>
      <c r="H222" s="15" t="s">
        <v>13</v>
      </c>
      <c r="I222" s="3" t="s">
        <v>17</v>
      </c>
      <c r="J222" s="1">
        <v>0.251</v>
      </c>
      <c r="K222" s="1">
        <v>0.314</v>
      </c>
      <c r="L222" s="1">
        <v>0.188</v>
      </c>
      <c r="M222" s="4">
        <f t="shared" si="70"/>
        <v>7915536.0000000009</v>
      </c>
      <c r="N222" s="4">
        <f t="shared" si="71"/>
        <v>9902304</v>
      </c>
      <c r="O222" s="4">
        <f t="shared" si="72"/>
        <v>5928768</v>
      </c>
      <c r="P222" s="30">
        <v>13988.0243916442</v>
      </c>
      <c r="Q222" s="30">
        <v>8882834.9208625909</v>
      </c>
      <c r="R222" s="5">
        <v>442135</v>
      </c>
      <c r="S222" s="6">
        <f t="shared" si="73"/>
        <v>5.5856609078652406</v>
      </c>
      <c r="T222" s="6">
        <f t="shared" si="74"/>
        <v>4.4649709804910049</v>
      </c>
      <c r="U222" s="6">
        <f t="shared" si="75"/>
        <v>7.4574515312456144</v>
      </c>
      <c r="V222" s="5">
        <v>0</v>
      </c>
      <c r="W222" s="31">
        <f t="shared" si="63"/>
        <v>0</v>
      </c>
      <c r="X222" s="31">
        <f t="shared" si="64"/>
        <v>0</v>
      </c>
      <c r="Y222" s="31">
        <f t="shared" si="65"/>
        <v>0</v>
      </c>
      <c r="Z222" s="31"/>
      <c r="AA222" s="31"/>
      <c r="AB222" s="31"/>
      <c r="AC222" s="31"/>
      <c r="AD222" s="31"/>
      <c r="AE222" s="5">
        <v>0</v>
      </c>
      <c r="AF222" s="5">
        <v>0</v>
      </c>
      <c r="AG222" s="5">
        <v>0</v>
      </c>
      <c r="AH222" s="5">
        <v>0</v>
      </c>
      <c r="AI222" s="8">
        <f t="shared" si="80"/>
        <v>0</v>
      </c>
      <c r="AJ222" s="8">
        <f t="shared" si="81"/>
        <v>0</v>
      </c>
      <c r="AK222" s="8">
        <f t="shared" si="82"/>
        <v>0</v>
      </c>
      <c r="AL222" s="8">
        <f t="shared" si="83"/>
        <v>0</v>
      </c>
      <c r="AM222" s="5">
        <f t="shared" si="84"/>
        <v>442135</v>
      </c>
      <c r="AN222" s="9">
        <f t="shared" si="77"/>
        <v>5.5856609078652406</v>
      </c>
      <c r="AO222" s="9">
        <f t="shared" si="78"/>
        <v>4.4649709804910049</v>
      </c>
      <c r="AP222" s="9">
        <f t="shared" si="79"/>
        <v>7.4574515312456144</v>
      </c>
      <c r="AQ222" s="12"/>
      <c r="AR222" s="27"/>
    </row>
    <row r="223" spans="1:44" ht="32.85" customHeight="1" x14ac:dyDescent="0.25">
      <c r="A223" s="1">
        <v>103</v>
      </c>
      <c r="B223" s="2">
        <v>217</v>
      </c>
      <c r="C223" s="1">
        <v>168.29</v>
      </c>
      <c r="D223" s="1">
        <v>196</v>
      </c>
      <c r="E223" s="2" t="s">
        <v>124</v>
      </c>
      <c r="F223" s="14" t="s">
        <v>268</v>
      </c>
      <c r="G223" s="14" t="s">
        <v>534</v>
      </c>
      <c r="H223" s="15" t="s">
        <v>13</v>
      </c>
      <c r="I223" s="3" t="s">
        <v>17</v>
      </c>
      <c r="J223" s="1">
        <v>2.625</v>
      </c>
      <c r="K223" s="1">
        <v>3.2810000000000001</v>
      </c>
      <c r="L223" s="1">
        <v>1.9690000000000001</v>
      </c>
      <c r="M223" s="4">
        <f t="shared" si="70"/>
        <v>82782000</v>
      </c>
      <c r="N223" s="4">
        <f t="shared" si="71"/>
        <v>103469616.00000001</v>
      </c>
      <c r="O223" s="4">
        <f t="shared" si="72"/>
        <v>62094383.999999993</v>
      </c>
      <c r="P223" s="30">
        <v>65112.301753741202</v>
      </c>
      <c r="Q223" s="30">
        <v>168288608.629069</v>
      </c>
      <c r="R223" s="5">
        <v>0</v>
      </c>
      <c r="S223" s="9">
        <f t="shared" si="73"/>
        <v>0</v>
      </c>
      <c r="T223" s="9">
        <f t="shared" si="74"/>
        <v>0</v>
      </c>
      <c r="U223" s="9">
        <f t="shared" si="75"/>
        <v>0</v>
      </c>
      <c r="V223" s="5">
        <v>0</v>
      </c>
      <c r="W223" s="31">
        <f t="shared" si="63"/>
        <v>0</v>
      </c>
      <c r="X223" s="31">
        <f t="shared" si="64"/>
        <v>0</v>
      </c>
      <c r="Y223" s="31">
        <f t="shared" si="65"/>
        <v>0</v>
      </c>
      <c r="Z223" s="31"/>
      <c r="AA223" s="31"/>
      <c r="AB223" s="31"/>
      <c r="AC223" s="31"/>
      <c r="AD223" s="31"/>
      <c r="AE223" s="5">
        <v>0</v>
      </c>
      <c r="AF223" s="5">
        <v>0</v>
      </c>
      <c r="AG223" s="5">
        <v>0</v>
      </c>
      <c r="AH223" s="5">
        <v>0</v>
      </c>
      <c r="AI223" s="8">
        <f t="shared" si="80"/>
        <v>0</v>
      </c>
      <c r="AJ223" s="8">
        <f t="shared" si="81"/>
        <v>0</v>
      </c>
      <c r="AK223" s="8">
        <f t="shared" si="82"/>
        <v>0</v>
      </c>
      <c r="AL223" s="8">
        <f t="shared" si="83"/>
        <v>0</v>
      </c>
      <c r="AM223" s="5">
        <f t="shared" si="84"/>
        <v>0</v>
      </c>
      <c r="AN223" s="9">
        <f t="shared" si="77"/>
        <v>0</v>
      </c>
      <c r="AO223" s="9">
        <f t="shared" si="78"/>
        <v>0</v>
      </c>
      <c r="AP223" s="9">
        <f t="shared" si="79"/>
        <v>0</v>
      </c>
      <c r="AQ223" s="12"/>
      <c r="AR223" s="27"/>
    </row>
    <row r="224" spans="1:44" ht="50.85" customHeight="1" x14ac:dyDescent="0.25">
      <c r="A224" s="1">
        <v>104</v>
      </c>
      <c r="B224" s="2">
        <v>218</v>
      </c>
      <c r="C224" s="1">
        <v>101.76</v>
      </c>
      <c r="D224" s="1">
        <v>197</v>
      </c>
      <c r="E224" s="2" t="s">
        <v>118</v>
      </c>
      <c r="F224" s="14" t="s">
        <v>535</v>
      </c>
      <c r="G224" s="14" t="s">
        <v>567</v>
      </c>
      <c r="H224" s="15" t="s">
        <v>13</v>
      </c>
      <c r="I224" s="3" t="s">
        <v>17</v>
      </c>
      <c r="J224" s="1">
        <v>1.8779999999999999</v>
      </c>
      <c r="K224" s="1">
        <v>2.347</v>
      </c>
      <c r="L224" s="1">
        <v>1.4079999999999999</v>
      </c>
      <c r="M224" s="4">
        <f t="shared" si="70"/>
        <v>59224607.999999993</v>
      </c>
      <c r="N224" s="4">
        <f t="shared" si="71"/>
        <v>74014992</v>
      </c>
      <c r="O224" s="4">
        <f t="shared" si="72"/>
        <v>44402687.999999993</v>
      </c>
      <c r="P224" s="30">
        <v>56031.136845373403</v>
      </c>
      <c r="Q224" s="30">
        <v>101762458.390292</v>
      </c>
      <c r="R224" s="5">
        <v>0</v>
      </c>
      <c r="S224" s="9">
        <f t="shared" si="73"/>
        <v>0</v>
      </c>
      <c r="T224" s="9">
        <f t="shared" si="74"/>
        <v>0</v>
      </c>
      <c r="U224" s="9">
        <f t="shared" si="75"/>
        <v>0</v>
      </c>
      <c r="V224" s="5">
        <v>0</v>
      </c>
      <c r="W224" s="31">
        <f t="shared" si="63"/>
        <v>0</v>
      </c>
      <c r="X224" s="31">
        <f t="shared" si="64"/>
        <v>0</v>
      </c>
      <c r="Y224" s="31">
        <f t="shared" si="65"/>
        <v>0</v>
      </c>
      <c r="Z224" s="31"/>
      <c r="AA224" s="31"/>
      <c r="AB224" s="31"/>
      <c r="AC224" s="31"/>
      <c r="AD224" s="31"/>
      <c r="AE224" s="5">
        <v>0</v>
      </c>
      <c r="AF224" s="5">
        <v>0</v>
      </c>
      <c r="AG224" s="5">
        <v>0</v>
      </c>
      <c r="AH224" s="5">
        <v>0</v>
      </c>
      <c r="AI224" s="8">
        <f t="shared" si="80"/>
        <v>0</v>
      </c>
      <c r="AJ224" s="8">
        <f t="shared" si="81"/>
        <v>0</v>
      </c>
      <c r="AK224" s="8">
        <f t="shared" si="82"/>
        <v>0</v>
      </c>
      <c r="AL224" s="8">
        <f t="shared" si="83"/>
        <v>0</v>
      </c>
      <c r="AM224" s="5">
        <f t="shared" si="84"/>
        <v>0</v>
      </c>
      <c r="AN224" s="9">
        <f t="shared" si="77"/>
        <v>0</v>
      </c>
      <c r="AO224" s="9">
        <f t="shared" si="78"/>
        <v>0</v>
      </c>
      <c r="AP224" s="9">
        <f t="shared" si="79"/>
        <v>0</v>
      </c>
      <c r="AQ224" s="12"/>
      <c r="AR224" s="27"/>
    </row>
    <row r="225" spans="1:58" ht="32.85" customHeight="1" x14ac:dyDescent="0.25">
      <c r="A225" s="1">
        <v>106</v>
      </c>
      <c r="B225" s="2">
        <v>219</v>
      </c>
      <c r="C225" s="1">
        <v>311.81</v>
      </c>
      <c r="D225" s="1">
        <v>198</v>
      </c>
      <c r="E225" s="2" t="s">
        <v>75</v>
      </c>
      <c r="F225" s="14" t="s">
        <v>15</v>
      </c>
      <c r="G225" s="14" t="s">
        <v>536</v>
      </c>
      <c r="H225" s="15" t="s">
        <v>9</v>
      </c>
      <c r="I225" s="3" t="s">
        <v>17</v>
      </c>
      <c r="J225" s="1">
        <v>4.6219999999999999</v>
      </c>
      <c r="K225" s="1">
        <v>5.7770000000000001</v>
      </c>
      <c r="L225" s="1">
        <v>3.4660000000000002</v>
      </c>
      <c r="M225" s="4">
        <f t="shared" si="70"/>
        <v>145759392.00000003</v>
      </c>
      <c r="N225" s="4">
        <f t="shared" si="71"/>
        <v>182183472.00000003</v>
      </c>
      <c r="O225" s="4">
        <f t="shared" si="72"/>
        <v>109303776.00000001</v>
      </c>
      <c r="P225" s="30">
        <v>138743.247054762</v>
      </c>
      <c r="Q225" s="30">
        <v>311813525.503959</v>
      </c>
      <c r="R225" s="5">
        <v>30000</v>
      </c>
      <c r="S225" s="6">
        <f t="shared" si="73"/>
        <v>2.0581864117545163E-2</v>
      </c>
      <c r="T225" s="6">
        <f t="shared" si="74"/>
        <v>1.6466916384160247E-2</v>
      </c>
      <c r="U225" s="6">
        <f t="shared" si="75"/>
        <v>2.7446444302162074E-2</v>
      </c>
      <c r="V225" s="5">
        <v>36463.5</v>
      </c>
      <c r="W225" s="31">
        <f t="shared" si="63"/>
        <v>2.5016226741670266E-2</v>
      </c>
      <c r="X225" s="31">
        <f t="shared" si="64"/>
        <v>2.0014713519127571E-2</v>
      </c>
      <c r="Y225" s="31">
        <f t="shared" si="65"/>
        <v>3.3359780727062895E-2</v>
      </c>
      <c r="Z225" s="31">
        <f>100*(R225-V225)/M225</f>
        <v>-4.4343626241251056E-3</v>
      </c>
      <c r="AA225" s="31"/>
      <c r="AB225" s="49">
        <f t="shared" si="76"/>
        <v>3.5477971349673252E-3</v>
      </c>
      <c r="AC225" s="31">
        <f>100*(R225-V225)/O225</f>
        <v>-5.9133364249008185E-3</v>
      </c>
      <c r="AD225" s="31"/>
      <c r="AE225" s="5">
        <v>0</v>
      </c>
      <c r="AF225" s="5">
        <v>6</v>
      </c>
      <c r="AG225" s="5">
        <v>21</v>
      </c>
      <c r="AH225" s="5">
        <v>0</v>
      </c>
      <c r="AI225" s="8">
        <f t="shared" si="80"/>
        <v>0</v>
      </c>
      <c r="AJ225" s="8">
        <f t="shared" si="81"/>
        <v>6000</v>
      </c>
      <c r="AK225" s="8">
        <f t="shared" si="82"/>
        <v>21000</v>
      </c>
      <c r="AL225" s="8">
        <f t="shared" si="83"/>
        <v>0</v>
      </c>
      <c r="AM225" s="5">
        <f t="shared" si="84"/>
        <v>51000</v>
      </c>
      <c r="AN225" s="9">
        <f t="shared" si="77"/>
        <v>3.4989168999826778E-2</v>
      </c>
      <c r="AO225" s="9">
        <f t="shared" si="78"/>
        <v>2.7993757853072419E-2</v>
      </c>
      <c r="AP225" s="9">
        <f t="shared" si="79"/>
        <v>4.6658955313675525E-2</v>
      </c>
      <c r="AQ225" s="79" t="s">
        <v>602</v>
      </c>
      <c r="AR225" s="27"/>
    </row>
    <row r="226" spans="1:58" ht="32.85" customHeight="1" x14ac:dyDescent="0.25">
      <c r="A226" s="1">
        <v>107</v>
      </c>
      <c r="B226" s="2">
        <v>220</v>
      </c>
      <c r="C226" s="1">
        <v>34.54</v>
      </c>
      <c r="D226" s="1">
        <v>199</v>
      </c>
      <c r="E226" s="2" t="s">
        <v>82</v>
      </c>
      <c r="F226" s="14" t="s">
        <v>537</v>
      </c>
      <c r="G226" s="14" t="s">
        <v>538</v>
      </c>
      <c r="H226" s="15" t="s">
        <v>9</v>
      </c>
      <c r="I226" s="3" t="s">
        <v>17</v>
      </c>
      <c r="J226" s="1">
        <v>0.74099999999999999</v>
      </c>
      <c r="K226" s="1">
        <v>0.92600000000000005</v>
      </c>
      <c r="L226" s="1">
        <v>0.55600000000000005</v>
      </c>
      <c r="M226" s="4">
        <f t="shared" si="70"/>
        <v>23368175.999999996</v>
      </c>
      <c r="N226" s="4">
        <f t="shared" si="71"/>
        <v>29202336.000000004</v>
      </c>
      <c r="O226" s="4">
        <f t="shared" si="72"/>
        <v>17534015.999999996</v>
      </c>
      <c r="P226" s="30">
        <v>30056.459057110598</v>
      </c>
      <c r="Q226" s="30">
        <v>34540453.7672465</v>
      </c>
      <c r="R226" s="5">
        <v>364110</v>
      </c>
      <c r="S226" s="6">
        <f t="shared" si="73"/>
        <v>1.5581447178419063</v>
      </c>
      <c r="T226" s="6">
        <f t="shared" si="74"/>
        <v>1.2468523066099917</v>
      </c>
      <c r="U226" s="6">
        <f t="shared" si="75"/>
        <v>2.0765921509367851</v>
      </c>
      <c r="V226" s="5">
        <v>0</v>
      </c>
      <c r="W226" s="31">
        <f t="shared" si="63"/>
        <v>0</v>
      </c>
      <c r="X226" s="31">
        <f t="shared" si="64"/>
        <v>0</v>
      </c>
      <c r="Y226" s="31">
        <f t="shared" si="65"/>
        <v>0</v>
      </c>
      <c r="Z226" s="31"/>
      <c r="AA226" s="31"/>
      <c r="AB226" s="31"/>
      <c r="AC226" s="31"/>
      <c r="AD226" s="31"/>
      <c r="AE226" s="5">
        <v>0</v>
      </c>
      <c r="AF226" s="5">
        <v>0</v>
      </c>
      <c r="AG226" s="5">
        <v>0</v>
      </c>
      <c r="AH226" s="5">
        <v>0</v>
      </c>
      <c r="AI226" s="8">
        <f t="shared" si="80"/>
        <v>0</v>
      </c>
      <c r="AJ226" s="8">
        <f t="shared" si="81"/>
        <v>0</v>
      </c>
      <c r="AK226" s="8">
        <f t="shared" si="82"/>
        <v>0</v>
      </c>
      <c r="AL226" s="8">
        <f t="shared" si="83"/>
        <v>0</v>
      </c>
      <c r="AM226" s="5">
        <f t="shared" si="84"/>
        <v>364110</v>
      </c>
      <c r="AN226" s="9">
        <f t="shared" si="77"/>
        <v>1.5581447178419063</v>
      </c>
      <c r="AO226" s="9">
        <f t="shared" si="78"/>
        <v>1.2468523066099917</v>
      </c>
      <c r="AP226" s="9">
        <f t="shared" si="79"/>
        <v>2.0765921509367851</v>
      </c>
      <c r="AQ226" s="12"/>
      <c r="AR226" s="27"/>
    </row>
    <row r="227" spans="1:58" ht="32.85" customHeight="1" x14ac:dyDescent="0.25">
      <c r="A227" s="1">
        <v>108</v>
      </c>
      <c r="B227" s="2">
        <v>221</v>
      </c>
      <c r="C227" s="1">
        <v>33.369999999999997</v>
      </c>
      <c r="D227" s="1">
        <v>200</v>
      </c>
      <c r="E227" s="2" t="s">
        <v>85</v>
      </c>
      <c r="F227" s="14" t="s">
        <v>15</v>
      </c>
      <c r="G227" s="14" t="s">
        <v>539</v>
      </c>
      <c r="H227" s="15" t="s">
        <v>9</v>
      </c>
      <c r="I227" s="3" t="s">
        <v>17</v>
      </c>
      <c r="J227" s="1">
        <v>0.72099999999999997</v>
      </c>
      <c r="K227" s="1">
        <v>0.90100000000000002</v>
      </c>
      <c r="L227" s="1">
        <v>0.54100000000000004</v>
      </c>
      <c r="M227" s="4">
        <f t="shared" si="70"/>
        <v>22737455.999999996</v>
      </c>
      <c r="N227" s="4">
        <f t="shared" si="71"/>
        <v>28413936.000000004</v>
      </c>
      <c r="O227" s="4">
        <f t="shared" si="72"/>
        <v>17060976</v>
      </c>
      <c r="P227" s="30">
        <v>24830.253525779401</v>
      </c>
      <c r="Q227" s="30">
        <v>33365296.2021484</v>
      </c>
      <c r="R227" s="5">
        <v>220750</v>
      </c>
      <c r="S227" s="6">
        <f t="shared" si="73"/>
        <v>0.97086499034896445</v>
      </c>
      <c r="T227" s="6">
        <f t="shared" si="74"/>
        <v>0.77690750060111335</v>
      </c>
      <c r="U227" s="6">
        <f t="shared" si="75"/>
        <v>1.2938884621841096</v>
      </c>
      <c r="V227" s="5">
        <v>0</v>
      </c>
      <c r="W227" s="31">
        <f t="shared" si="63"/>
        <v>0</v>
      </c>
      <c r="X227" s="31">
        <f t="shared" si="64"/>
        <v>0</v>
      </c>
      <c r="Y227" s="31">
        <f t="shared" si="65"/>
        <v>0</v>
      </c>
      <c r="Z227" s="31"/>
      <c r="AA227" s="31"/>
      <c r="AB227" s="31"/>
      <c r="AC227" s="31"/>
      <c r="AD227" s="31"/>
      <c r="AE227" s="5">
        <v>0</v>
      </c>
      <c r="AF227" s="5">
        <v>0</v>
      </c>
      <c r="AG227" s="5">
        <v>0</v>
      </c>
      <c r="AH227" s="5">
        <v>0</v>
      </c>
      <c r="AI227" s="8">
        <f t="shared" si="80"/>
        <v>0</v>
      </c>
      <c r="AJ227" s="8">
        <f t="shared" si="81"/>
        <v>0</v>
      </c>
      <c r="AK227" s="8">
        <f t="shared" si="82"/>
        <v>0</v>
      </c>
      <c r="AL227" s="8">
        <f t="shared" si="83"/>
        <v>0</v>
      </c>
      <c r="AM227" s="5">
        <f t="shared" si="84"/>
        <v>220750</v>
      </c>
      <c r="AN227" s="9">
        <f t="shared" si="77"/>
        <v>0.97086499034896445</v>
      </c>
      <c r="AO227" s="9">
        <f t="shared" si="78"/>
        <v>0.77690750060111335</v>
      </c>
      <c r="AP227" s="9">
        <f t="shared" si="79"/>
        <v>1.2938884621841096</v>
      </c>
      <c r="AQ227" s="12"/>
      <c r="AR227" s="27"/>
    </row>
    <row r="228" spans="1:58" ht="32.85" customHeight="1" x14ac:dyDescent="0.25">
      <c r="A228" s="1">
        <v>109</v>
      </c>
      <c r="B228" s="2">
        <v>222</v>
      </c>
      <c r="C228" s="1">
        <v>24.16</v>
      </c>
      <c r="D228" s="1">
        <v>201</v>
      </c>
      <c r="E228" s="2" t="s">
        <v>197</v>
      </c>
      <c r="F228" s="14" t="s">
        <v>537</v>
      </c>
      <c r="G228" s="14" t="s">
        <v>540</v>
      </c>
      <c r="H228" s="15" t="s">
        <v>9</v>
      </c>
      <c r="I228" s="3" t="s">
        <v>17</v>
      </c>
      <c r="J228" s="1">
        <v>1.899</v>
      </c>
      <c r="K228" s="1">
        <v>2.3740000000000001</v>
      </c>
      <c r="L228" s="1">
        <v>1.4239999999999999</v>
      </c>
      <c r="M228" s="4">
        <f t="shared" si="70"/>
        <v>59886863.999999993</v>
      </c>
      <c r="N228" s="4">
        <f t="shared" si="71"/>
        <v>74866463.999999985</v>
      </c>
      <c r="O228" s="4">
        <f t="shared" si="72"/>
        <v>44907264</v>
      </c>
      <c r="P228" s="30">
        <v>25443.154246235499</v>
      </c>
      <c r="Q228" s="30">
        <v>24156636.7361557</v>
      </c>
      <c r="R228" s="5">
        <v>0</v>
      </c>
      <c r="S228" s="9">
        <f t="shared" si="73"/>
        <v>0</v>
      </c>
      <c r="T228" s="9">
        <f t="shared" si="74"/>
        <v>0</v>
      </c>
      <c r="U228" s="9">
        <f t="shared" si="75"/>
        <v>0</v>
      </c>
      <c r="V228" s="5">
        <v>20246.55</v>
      </c>
      <c r="W228" s="31">
        <f t="shared" ref="W228:W230" si="85">100*V228/M228</f>
        <v>3.3807998361710848E-2</v>
      </c>
      <c r="X228" s="31">
        <f t="shared" ref="X228:X230" si="86">100*V228/N228</f>
        <v>2.7043550500795661E-2</v>
      </c>
      <c r="Y228" s="31">
        <f t="shared" ref="Y228:Y230" si="87">100*V228/O228</f>
        <v>4.5085245006242197E-2</v>
      </c>
      <c r="Z228" s="31"/>
      <c r="AA228" s="31"/>
      <c r="AB228" s="31"/>
      <c r="AC228" s="31"/>
      <c r="AD228" s="31"/>
      <c r="AE228" s="5">
        <v>0</v>
      </c>
      <c r="AF228" s="5">
        <v>0</v>
      </c>
      <c r="AG228" s="5">
        <v>0</v>
      </c>
      <c r="AH228" s="5">
        <v>0</v>
      </c>
      <c r="AI228" s="8">
        <f t="shared" si="80"/>
        <v>0</v>
      </c>
      <c r="AJ228" s="8">
        <f t="shared" si="81"/>
        <v>0</v>
      </c>
      <c r="AK228" s="8">
        <f t="shared" si="82"/>
        <v>0</v>
      </c>
      <c r="AL228" s="8">
        <f t="shared" si="83"/>
        <v>0</v>
      </c>
      <c r="AM228" s="5">
        <f t="shared" si="84"/>
        <v>0</v>
      </c>
      <c r="AN228" s="9">
        <f t="shared" si="77"/>
        <v>0</v>
      </c>
      <c r="AO228" s="9">
        <f t="shared" si="78"/>
        <v>0</v>
      </c>
      <c r="AP228" s="9">
        <f t="shared" si="79"/>
        <v>0</v>
      </c>
      <c r="AQ228" s="12"/>
      <c r="AR228" s="27"/>
    </row>
    <row r="229" spans="1:58" ht="32.85" customHeight="1" x14ac:dyDescent="0.25">
      <c r="A229" s="1">
        <v>110</v>
      </c>
      <c r="B229" s="2">
        <v>223</v>
      </c>
      <c r="C229" s="1">
        <v>89.97</v>
      </c>
      <c r="D229" s="1">
        <v>202</v>
      </c>
      <c r="E229" s="2" t="s">
        <v>77</v>
      </c>
      <c r="F229" s="14" t="s">
        <v>15</v>
      </c>
      <c r="G229" s="14" t="s">
        <v>541</v>
      </c>
      <c r="H229" s="15" t="s">
        <v>9</v>
      </c>
      <c r="I229" s="3" t="s">
        <v>17</v>
      </c>
      <c r="J229" s="1">
        <v>2.048</v>
      </c>
      <c r="K229" s="1">
        <v>2.56</v>
      </c>
      <c r="L229" s="1">
        <v>1.536</v>
      </c>
      <c r="M229" s="4">
        <f t="shared" si="70"/>
        <v>64585727.999999993</v>
      </c>
      <c r="N229" s="4">
        <f t="shared" si="71"/>
        <v>80732160</v>
      </c>
      <c r="O229" s="4">
        <f t="shared" si="72"/>
        <v>48439296</v>
      </c>
      <c r="P229" s="30">
        <v>49674.474856667199</v>
      </c>
      <c r="Q229" s="30">
        <v>89967660.002127007</v>
      </c>
      <c r="R229" s="5">
        <v>0</v>
      </c>
      <c r="S229" s="9">
        <f t="shared" si="73"/>
        <v>0</v>
      </c>
      <c r="T229" s="9">
        <f t="shared" si="74"/>
        <v>0</v>
      </c>
      <c r="U229" s="9">
        <f t="shared" si="75"/>
        <v>0</v>
      </c>
      <c r="V229" s="5">
        <v>15873302.5</v>
      </c>
      <c r="W229" s="31">
        <f t="shared" si="85"/>
        <v>24.577105486834494</v>
      </c>
      <c r="X229" s="31">
        <f t="shared" si="86"/>
        <v>19.661684389467592</v>
      </c>
      <c r="Y229" s="31">
        <f t="shared" si="87"/>
        <v>32.769473982445987</v>
      </c>
      <c r="Z229" s="31"/>
      <c r="AA229" s="31"/>
      <c r="AB229" s="31"/>
      <c r="AC229" s="31"/>
      <c r="AD229" s="31"/>
      <c r="AE229" s="5">
        <v>0</v>
      </c>
      <c r="AF229" s="5">
        <v>0</v>
      </c>
      <c r="AG229" s="5">
        <v>0</v>
      </c>
      <c r="AH229" s="5">
        <v>0</v>
      </c>
      <c r="AI229" s="8">
        <f t="shared" si="80"/>
        <v>0</v>
      </c>
      <c r="AJ229" s="8">
        <f t="shared" si="81"/>
        <v>0</v>
      </c>
      <c r="AK229" s="8">
        <f t="shared" si="82"/>
        <v>0</v>
      </c>
      <c r="AL229" s="8">
        <f t="shared" si="83"/>
        <v>0</v>
      </c>
      <c r="AM229" s="5">
        <f t="shared" si="84"/>
        <v>0</v>
      </c>
      <c r="AN229" s="9">
        <f t="shared" si="77"/>
        <v>0</v>
      </c>
      <c r="AO229" s="9">
        <f t="shared" si="78"/>
        <v>0</v>
      </c>
      <c r="AP229" s="9">
        <f t="shared" si="79"/>
        <v>0</v>
      </c>
      <c r="AQ229" s="12"/>
      <c r="AR229" s="27"/>
    </row>
    <row r="230" spans="1:58" ht="32.85" customHeight="1" x14ac:dyDescent="0.25">
      <c r="A230" s="1">
        <v>111</v>
      </c>
      <c r="B230" s="2">
        <v>224</v>
      </c>
      <c r="C230" s="1">
        <v>37.29</v>
      </c>
      <c r="D230" s="1">
        <v>191</v>
      </c>
      <c r="E230" s="2" t="s">
        <v>234</v>
      </c>
      <c r="F230" s="14" t="s">
        <v>518</v>
      </c>
      <c r="G230" s="14" t="s">
        <v>542</v>
      </c>
      <c r="H230" s="15" t="s">
        <v>66</v>
      </c>
      <c r="I230" s="3" t="s">
        <v>17</v>
      </c>
      <c r="J230" s="1">
        <v>12.26</v>
      </c>
      <c r="K230" s="1">
        <v>15.324999999999999</v>
      </c>
      <c r="L230" s="1">
        <v>9.1950000000000003</v>
      </c>
      <c r="M230" s="4">
        <f t="shared" si="70"/>
        <v>386631360</v>
      </c>
      <c r="N230" s="4">
        <f t="shared" si="71"/>
        <v>483289200</v>
      </c>
      <c r="O230" s="4">
        <f t="shared" si="72"/>
        <v>289973520</v>
      </c>
      <c r="P230" s="30">
        <v>28310.827388140598</v>
      </c>
      <c r="Q230" s="30">
        <v>37287411.364865199</v>
      </c>
      <c r="R230" s="5">
        <v>0</v>
      </c>
      <c r="S230" s="9">
        <f t="shared" si="73"/>
        <v>0</v>
      </c>
      <c r="T230" s="9">
        <f t="shared" si="74"/>
        <v>0</v>
      </c>
      <c r="U230" s="9">
        <f t="shared" si="75"/>
        <v>0</v>
      </c>
      <c r="V230" s="5">
        <v>0</v>
      </c>
      <c r="W230" s="31">
        <f t="shared" si="85"/>
        <v>0</v>
      </c>
      <c r="X230" s="31">
        <f t="shared" si="86"/>
        <v>0</v>
      </c>
      <c r="Y230" s="31">
        <f t="shared" si="87"/>
        <v>0</v>
      </c>
      <c r="Z230" s="31"/>
      <c r="AA230" s="31"/>
      <c r="AB230" s="31"/>
      <c r="AC230" s="31"/>
      <c r="AD230" s="31"/>
      <c r="AE230" s="5">
        <v>0</v>
      </c>
      <c r="AF230" s="5">
        <v>0</v>
      </c>
      <c r="AG230" s="5">
        <v>1000</v>
      </c>
      <c r="AH230" s="5">
        <v>0</v>
      </c>
      <c r="AI230" s="8">
        <f t="shared" si="80"/>
        <v>0</v>
      </c>
      <c r="AJ230" s="8">
        <f t="shared" si="81"/>
        <v>0</v>
      </c>
      <c r="AK230" s="8">
        <f t="shared" si="82"/>
        <v>1000000</v>
      </c>
      <c r="AL230" s="8">
        <f t="shared" si="83"/>
        <v>0</v>
      </c>
      <c r="AM230" s="5">
        <f t="shared" si="84"/>
        <v>1000000</v>
      </c>
      <c r="AN230" s="9">
        <f t="shared" si="77"/>
        <v>0.25864430655599174</v>
      </c>
      <c r="AO230" s="9">
        <f t="shared" si="78"/>
        <v>0.20691544524479338</v>
      </c>
      <c r="AP230" s="9">
        <f t="shared" si="79"/>
        <v>0.34485907540798899</v>
      </c>
      <c r="AQ230" s="12"/>
      <c r="AR230" s="27"/>
    </row>
    <row r="231" spans="1:58" ht="22.5" customHeight="1" x14ac:dyDescent="0.25">
      <c r="A231" s="3"/>
      <c r="B231" s="3"/>
      <c r="C231" s="3"/>
      <c r="D231" s="34"/>
      <c r="E231" s="3"/>
      <c r="F231" s="34"/>
      <c r="G231" s="34"/>
      <c r="H231" s="3"/>
      <c r="I231" s="3"/>
      <c r="J231" s="3"/>
      <c r="K231" s="3"/>
      <c r="L231" s="3"/>
      <c r="M231" s="4"/>
      <c r="N231" s="4"/>
      <c r="O231" s="35"/>
      <c r="P231" s="8"/>
      <c r="Q231" s="8"/>
      <c r="R231" s="35">
        <f>SUM(R7:R230)</f>
        <v>156004635.68071428</v>
      </c>
      <c r="S231" s="35"/>
      <c r="T231" s="3"/>
      <c r="U231" s="3"/>
      <c r="V231" s="8">
        <f>SUM(V7:V230)</f>
        <v>393683379.55000001</v>
      </c>
      <c r="W231" s="35"/>
      <c r="X231" s="35"/>
      <c r="Y231" s="35"/>
      <c r="Z231" s="35"/>
      <c r="AA231" s="35"/>
      <c r="AB231" s="35"/>
      <c r="AC231" s="35"/>
      <c r="AD231" s="35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6"/>
      <c r="AR231" s="27"/>
      <c r="AS231" s="29"/>
      <c r="AT231" s="28"/>
      <c r="AU231" s="29"/>
    </row>
    <row r="232" spans="1:58" ht="15" customHeight="1" x14ac:dyDescent="0.25">
      <c r="D232" s="37"/>
      <c r="R232" s="23"/>
      <c r="V232" s="23"/>
      <c r="AE232" s="38">
        <f>SUM(AE7:AE230)</f>
        <v>6890.8389999999999</v>
      </c>
      <c r="AF232" s="38">
        <f t="shared" ref="AF232:AG232" si="88">SUM(AF7:AF230)</f>
        <v>2817</v>
      </c>
      <c r="AG232" s="38">
        <f t="shared" si="88"/>
        <v>3909.38</v>
      </c>
      <c r="AH232" s="38">
        <f t="shared" ref="AH232:AL232" si="89">SUM(AH8:AH231)</f>
        <v>3621.5940000000001</v>
      </c>
      <c r="AI232" s="23">
        <f t="shared" si="89"/>
        <v>6890839</v>
      </c>
      <c r="AJ232" s="23">
        <f t="shared" si="89"/>
        <v>2817000</v>
      </c>
      <c r="AK232" s="23">
        <f t="shared" si="89"/>
        <v>3909380</v>
      </c>
      <c r="AL232" s="23">
        <f t="shared" si="89"/>
        <v>3621594</v>
      </c>
      <c r="AR232" s="24"/>
    </row>
    <row r="233" spans="1:58" s="59" customFormat="1" ht="15" customHeight="1" x14ac:dyDescent="0.25">
      <c r="B233" s="60" t="s">
        <v>600</v>
      </c>
      <c r="D233" s="61"/>
      <c r="H233" s="62"/>
      <c r="I233" s="62"/>
      <c r="M233" s="63"/>
      <c r="N233" s="63"/>
      <c r="O233" s="63"/>
      <c r="P233" s="64"/>
      <c r="Q233" s="64"/>
      <c r="V233" s="63"/>
      <c r="W233" s="63"/>
      <c r="X233" s="63"/>
      <c r="Y233" s="63"/>
      <c r="Z233" s="63"/>
      <c r="AA233" s="63"/>
      <c r="AB233" s="63"/>
      <c r="AC233" s="63"/>
      <c r="AD233" s="63"/>
      <c r="AE233" s="65" t="e">
        <f>#REF!</f>
        <v>#REF!</v>
      </c>
      <c r="AF233" s="65" t="e">
        <f>#REF!</f>
        <v>#REF!</v>
      </c>
      <c r="AG233" s="65" t="e">
        <f>#REF!</f>
        <v>#REF!</v>
      </c>
      <c r="AH233" s="65" t="e">
        <f>#REF!</f>
        <v>#REF!</v>
      </c>
      <c r="AI233" s="64"/>
      <c r="AQ233" s="66"/>
      <c r="AR233" s="67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</row>
    <row r="234" spans="1:58" s="59" customFormat="1" ht="15" customHeight="1" x14ac:dyDescent="0.25">
      <c r="B234" s="69" t="s">
        <v>635</v>
      </c>
      <c r="D234" s="61"/>
      <c r="H234" s="62"/>
      <c r="I234" s="62"/>
      <c r="M234" s="63"/>
      <c r="N234" s="63"/>
      <c r="O234" s="63"/>
      <c r="P234" s="64"/>
      <c r="Q234" s="64"/>
      <c r="V234" s="63"/>
      <c r="W234" s="63"/>
      <c r="X234" s="63"/>
      <c r="Y234" s="63"/>
      <c r="Z234" s="63"/>
      <c r="AA234" s="63"/>
      <c r="AB234" s="63"/>
      <c r="AC234" s="63"/>
      <c r="AD234" s="63"/>
      <c r="AE234" s="65" t="e">
        <f>AE233-AE232</f>
        <v>#REF!</v>
      </c>
      <c r="AF234" s="65" t="e">
        <f>AF233-AF232</f>
        <v>#REF!</v>
      </c>
      <c r="AG234" s="65" t="e">
        <f>AG233-AG232</f>
        <v>#REF!</v>
      </c>
      <c r="AH234" s="65" t="e">
        <f>AH233-AH232</f>
        <v>#REF!</v>
      </c>
      <c r="AQ234" s="66"/>
      <c r="AR234" s="67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</row>
    <row r="235" spans="1:58" s="59" customFormat="1" ht="15" customHeight="1" x14ac:dyDescent="0.25">
      <c r="B235" s="69" t="s">
        <v>636</v>
      </c>
      <c r="D235" s="61"/>
      <c r="H235" s="62"/>
      <c r="I235" s="62"/>
      <c r="M235" s="63"/>
      <c r="N235" s="63"/>
      <c r="O235" s="63"/>
      <c r="P235" s="64"/>
      <c r="Q235" s="64"/>
      <c r="V235" s="63"/>
      <c r="W235" s="63"/>
      <c r="X235" s="63"/>
      <c r="Y235" s="63"/>
      <c r="Z235" s="63"/>
      <c r="AA235" s="63"/>
      <c r="AB235" s="63"/>
      <c r="AC235" s="63"/>
      <c r="AD235" s="63"/>
      <c r="AE235" s="65"/>
      <c r="AF235" s="65"/>
      <c r="AG235" s="65"/>
      <c r="AH235" s="65"/>
      <c r="AQ235" s="66"/>
      <c r="AR235" s="67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</row>
    <row r="236" spans="1:58" s="59" customFormat="1" ht="15" customHeight="1" x14ac:dyDescent="0.25">
      <c r="B236" s="69" t="s">
        <v>637</v>
      </c>
      <c r="D236" s="61"/>
      <c r="H236" s="62"/>
      <c r="I236" s="62"/>
      <c r="M236" s="63"/>
      <c r="N236" s="63"/>
      <c r="O236" s="63"/>
      <c r="P236" s="64"/>
      <c r="Q236" s="64"/>
      <c r="V236" s="63"/>
      <c r="W236" s="63"/>
      <c r="X236" s="63"/>
      <c r="Y236" s="63"/>
      <c r="Z236" s="63"/>
      <c r="AA236" s="63"/>
      <c r="AB236" s="63"/>
      <c r="AC236" s="63"/>
      <c r="AD236" s="63"/>
      <c r="AQ236" s="66"/>
      <c r="AR236" s="67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</row>
    <row r="237" spans="1:58" s="59" customFormat="1" ht="15" customHeight="1" x14ac:dyDescent="0.35">
      <c r="B237" s="69" t="s">
        <v>638</v>
      </c>
      <c r="D237" s="61"/>
      <c r="H237" s="62"/>
      <c r="I237" s="62"/>
      <c r="M237" s="63"/>
      <c r="N237" s="63"/>
      <c r="O237" s="63"/>
      <c r="P237" s="64"/>
      <c r="Q237" s="64"/>
      <c r="V237" s="63"/>
      <c r="W237" s="63"/>
      <c r="X237" s="63"/>
      <c r="Y237" s="63"/>
      <c r="Z237" s="63"/>
      <c r="AA237" s="63"/>
      <c r="AB237" s="63"/>
      <c r="AC237" s="63"/>
      <c r="AD237" s="63"/>
      <c r="AQ237" s="66"/>
      <c r="AR237" s="67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</row>
    <row r="238" spans="1:58" s="70" customFormat="1" ht="15" customHeight="1" x14ac:dyDescent="0.25">
      <c r="B238" s="69" t="s">
        <v>601</v>
      </c>
      <c r="D238" s="71"/>
      <c r="F238" s="72"/>
      <c r="G238" s="72"/>
      <c r="H238" s="73"/>
      <c r="I238" s="73"/>
      <c r="M238" s="74"/>
      <c r="N238" s="74"/>
      <c r="O238" s="74"/>
      <c r="P238" s="75"/>
      <c r="Q238" s="75"/>
      <c r="V238" s="74"/>
      <c r="W238" s="74"/>
      <c r="X238" s="74"/>
      <c r="Y238" s="74"/>
      <c r="Z238" s="74"/>
      <c r="AA238" s="74"/>
      <c r="AB238" s="74"/>
      <c r="AC238" s="74"/>
      <c r="AD238" s="74"/>
      <c r="AE238" s="76"/>
      <c r="AF238" s="76"/>
      <c r="AG238" s="76"/>
      <c r="AQ238" s="77"/>
      <c r="AR238" s="67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</row>
    <row r="239" spans="1:58" ht="14.45" customHeight="1" x14ac:dyDescent="0.25">
      <c r="AR239" s="24"/>
    </row>
    <row r="240" spans="1:58" ht="14.45" customHeight="1" x14ac:dyDescent="0.25">
      <c r="AR240" s="24"/>
    </row>
    <row r="241" spans="31:44" ht="14.45" customHeight="1" x14ac:dyDescent="0.25">
      <c r="AR241" s="24"/>
    </row>
    <row r="253" spans="31:44" x14ac:dyDescent="0.25">
      <c r="AQ253" s="39"/>
    </row>
    <row r="254" spans="31:44" x14ac:dyDescent="0.25">
      <c r="AE254" s="24"/>
    </row>
  </sheetData>
  <autoFilter ref="B5:AU241"/>
  <mergeCells count="2">
    <mergeCell ref="B2:AQ2"/>
    <mergeCell ref="B3:AQ3"/>
  </mergeCells>
  <pageMargins left="0.11811023622047245" right="0.11811023622047245" top="0.35433070866141736" bottom="0.35433070866141736" header="0.31496062992125984" footer="0.31496062992125984"/>
  <pageSetup paperSize="8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2.2.3.2</vt:lpstr>
      <vt:lpstr>'2.2.3.2'!Област_печат</vt:lpstr>
      <vt:lpstr>'2.2.3.2'!Печат_заглавия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Rumeliya Petrova</dc:creator>
  <cp:lastModifiedBy>SystemenBDDR</cp:lastModifiedBy>
  <cp:lastPrinted>2016-12-29T12:50:18Z</cp:lastPrinted>
  <dcterms:created xsi:type="dcterms:W3CDTF">2016-07-30T23:22:37Z</dcterms:created>
  <dcterms:modified xsi:type="dcterms:W3CDTF">2016-12-29T12:50:21Z</dcterms:modified>
</cp:coreProperties>
</file>